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B\Documents\DUFOUR\Price Lists 2015\310 GL\"/>
    </mc:Choice>
  </mc:AlternateContent>
  <bookViews>
    <workbookView xWindow="0" yWindow="0" windowWidth="24000" windowHeight="9735"/>
  </bookViews>
  <sheets>
    <sheet name="310" sheetId="1" r:id="rId1"/>
    <sheet name="Rates" sheetId="2" state="hidden" r:id="rId2"/>
  </sheets>
  <definedNames>
    <definedName name="_xlnm.Print_Area" localSheetId="0">'310'!$A$1:$J$123</definedName>
  </definedNames>
  <calcPr calcId="152511"/>
</workbook>
</file>

<file path=xl/calcChain.xml><?xml version="1.0" encoding="utf-8"?>
<calcChain xmlns="http://schemas.openxmlformats.org/spreadsheetml/2006/main">
  <c r="B109" i="1" l="1"/>
  <c r="A109" i="1"/>
  <c r="B107" i="1"/>
  <c r="A107" i="1"/>
  <c r="B78" i="1"/>
  <c r="A78" i="1"/>
  <c r="B91" i="1" l="1"/>
  <c r="A91" i="1"/>
  <c r="B100" i="1"/>
  <c r="A100" i="1"/>
  <c r="B81" i="1"/>
  <c r="B82" i="1"/>
  <c r="B83" i="1"/>
  <c r="B84" i="1"/>
  <c r="B85" i="1"/>
  <c r="B86" i="1"/>
  <c r="B87" i="1"/>
  <c r="B88" i="1"/>
  <c r="A81" i="1"/>
  <c r="A82" i="1"/>
  <c r="A83" i="1"/>
  <c r="A84" i="1"/>
  <c r="A85" i="1"/>
  <c r="A86" i="1"/>
  <c r="A87" i="1"/>
  <c r="A88" i="1"/>
  <c r="B69" i="1"/>
  <c r="A69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70" i="1"/>
  <c r="A71" i="1"/>
  <c r="A72" i="1"/>
  <c r="A73" i="1"/>
  <c r="A74" i="1"/>
  <c r="A75" i="1"/>
  <c r="A76" i="1"/>
  <c r="A77" i="1"/>
  <c r="A79" i="1"/>
  <c r="A80" i="1"/>
  <c r="A89" i="1"/>
  <c r="A90" i="1"/>
  <c r="A92" i="1"/>
  <c r="A93" i="1"/>
  <c r="A94" i="1"/>
  <c r="A95" i="1"/>
  <c r="A96" i="1"/>
  <c r="A97" i="1"/>
  <c r="A98" i="1"/>
  <c r="A99" i="1"/>
  <c r="A101" i="1"/>
  <c r="A102" i="1"/>
  <c r="A103" i="1"/>
  <c r="A104" i="1"/>
  <c r="A105" i="1"/>
  <c r="A106" i="1"/>
  <c r="A108" i="1"/>
  <c r="A110" i="1"/>
  <c r="A111" i="1"/>
  <c r="A112" i="1"/>
  <c r="A51" i="1"/>
  <c r="B60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6" i="1"/>
  <c r="B108" i="1"/>
  <c r="B110" i="1"/>
  <c r="B111" i="1"/>
  <c r="B112" i="1"/>
  <c r="B52" i="1"/>
  <c r="B74" i="1"/>
  <c r="B75" i="1"/>
  <c r="B70" i="1"/>
  <c r="B71" i="1"/>
  <c r="H10" i="1"/>
  <c r="E9" i="1"/>
  <c r="B8" i="1"/>
  <c r="B113" i="1"/>
  <c r="B115" i="1" s="1"/>
  <c r="B53" i="1"/>
  <c r="B51" i="1"/>
  <c r="B54" i="1"/>
  <c r="B55" i="1"/>
  <c r="B56" i="1"/>
  <c r="B57" i="1"/>
  <c r="B58" i="1"/>
  <c r="B59" i="1"/>
  <c r="B61" i="1"/>
  <c r="B62" i="1"/>
  <c r="B63" i="1"/>
  <c r="B64" i="1"/>
  <c r="B65" i="1"/>
  <c r="B66" i="1"/>
  <c r="B67" i="1"/>
  <c r="B68" i="1"/>
  <c r="B72" i="1"/>
  <c r="B73" i="1"/>
  <c r="B76" i="1"/>
  <c r="B77" i="1"/>
  <c r="B79" i="1"/>
  <c r="B80" i="1"/>
  <c r="B89" i="1"/>
  <c r="B90" i="1"/>
  <c r="B116" i="1" l="1"/>
  <c r="B117" i="1" s="1"/>
</calcChain>
</file>

<file path=xl/sharedStrings.xml><?xml version="1.0" encoding="utf-8"?>
<sst xmlns="http://schemas.openxmlformats.org/spreadsheetml/2006/main" count="191" uniqueCount="107">
  <si>
    <t>Laminated floor boards in plain MOABI</t>
  </si>
  <si>
    <t>Corian Galley Countertops</t>
  </si>
  <si>
    <t>Battery charger</t>
  </si>
  <si>
    <t>Electric windlass 700W</t>
  </si>
  <si>
    <t>Outboard engine bracket on pushpit</t>
  </si>
  <si>
    <t>Specification</t>
  </si>
  <si>
    <t>Adventure</t>
  </si>
  <si>
    <t>Liberty</t>
  </si>
  <si>
    <t>19hp Volvo Penta engine</t>
  </si>
  <si>
    <t>Cockpit cushions</t>
  </si>
  <si>
    <t>TOTAL ex VAT</t>
  </si>
  <si>
    <t>VAT</t>
  </si>
  <si>
    <t>UK FIT</t>
  </si>
  <si>
    <t xml:space="preserve">TOTAL  </t>
  </si>
  <si>
    <t>SUB TOTAL</t>
  </si>
  <si>
    <t>Delivery</t>
  </si>
  <si>
    <t>Commissioning</t>
  </si>
  <si>
    <t>s</t>
  </si>
  <si>
    <t>Options</t>
  </si>
  <si>
    <t>Discounts are available dependant on Specification</t>
  </si>
  <si>
    <t>Due to Euro rate fluctuations, prices are only confirmed at the point of ordering</t>
  </si>
  <si>
    <t>Bimini</t>
  </si>
  <si>
    <t>Bora Bora beige saloon cushions</t>
  </si>
  <si>
    <t>Dufour 310 - 2 cabin, 1 head; standard rig</t>
  </si>
  <si>
    <t>Day Sail Version</t>
  </si>
  <si>
    <t>Liberty Version</t>
  </si>
  <si>
    <t>Adventure Version</t>
  </si>
  <si>
    <t>Deep keel 1,9m</t>
  </si>
  <si>
    <t>Day Sail</t>
  </si>
  <si>
    <t>Twin wheels</t>
  </si>
  <si>
    <t>Twin rudder blades</t>
  </si>
  <si>
    <t>Integrated liferaft locker</t>
  </si>
  <si>
    <t>Self tacking jib</t>
  </si>
  <si>
    <t>Cockpit shower</t>
  </si>
  <si>
    <t>Aft sail locker</t>
  </si>
  <si>
    <t>2 burner hob</t>
  </si>
  <si>
    <t>Mahogany interior</t>
  </si>
  <si>
    <t>Shower pump</t>
  </si>
  <si>
    <t>220V + shore power</t>
  </si>
  <si>
    <t>Water heater</t>
  </si>
  <si>
    <t>Anchor roller</t>
  </si>
  <si>
    <t>Stern platform</t>
  </si>
  <si>
    <t>Fridge</t>
  </si>
  <si>
    <t>Cockpit seats in teak</t>
  </si>
  <si>
    <t>Second service battery</t>
  </si>
  <si>
    <t>Windlass</t>
  </si>
  <si>
    <t>Sprayhood</t>
  </si>
  <si>
    <t>Oven</t>
  </si>
  <si>
    <t>Windows either side of companionway</t>
  </si>
  <si>
    <t>Sea water foot pump</t>
  </si>
  <si>
    <t>Epoxy protection</t>
  </si>
  <si>
    <t>Shallow retractable keel (.95m)</t>
  </si>
  <si>
    <t>2 blade folding propeller on 20hp engine</t>
  </si>
  <si>
    <t>Asymmetric spinnaker gear with bowsprit &amp; starboard winch</t>
  </si>
  <si>
    <t>Mainsheet on coachroof instead of cockpit table</t>
  </si>
  <si>
    <t>Offshore sails instead of Dacron sail</t>
  </si>
  <si>
    <t>Teak side decks &amp; cockpit floor</t>
  </si>
  <si>
    <t>Teak cockpit seats</t>
  </si>
  <si>
    <t>Opening portlight in aft cabin</t>
  </si>
  <si>
    <t>Stainless steel bow protector</t>
  </si>
  <si>
    <t>Oak interior, clay Corian, white Bora Bora cushions</t>
  </si>
  <si>
    <t>Front cabin double door</t>
  </si>
  <si>
    <t>20lt hot water system</t>
  </si>
  <si>
    <t>Fresh water tank (160l) in forward cabin</t>
  </si>
  <si>
    <t>Electric toilet</t>
  </si>
  <si>
    <t xml:space="preserve">Manual large size toilet </t>
  </si>
  <si>
    <t>Radio with 2 saloon speakers &amp; 2 cockpit speakers</t>
  </si>
  <si>
    <t>Heating</t>
  </si>
  <si>
    <t>Navigation lights on pushpit &amp; pulpit in place of mast</t>
  </si>
  <si>
    <t>Autopilot with rotary drive</t>
  </si>
  <si>
    <t>Raymarine Ray49e VHF</t>
  </si>
  <si>
    <t>Comfort</t>
  </si>
  <si>
    <t>Holding tank</t>
  </si>
  <si>
    <t>Forecabin doors</t>
  </si>
  <si>
    <t>Lazy bag</t>
  </si>
  <si>
    <t>Cockpit table (mainsheet on coachroof)</t>
  </si>
  <si>
    <t>Helsmans seats</t>
  </si>
  <si>
    <t>Extra for Relax cushions (beige suedette)</t>
  </si>
  <si>
    <t>Extra for Bonanza Moon saloon cushions</t>
  </si>
  <si>
    <t>Extra for Lodge Storm saloon cushions</t>
  </si>
  <si>
    <t>Extra for Turtledove leather saloon cushions</t>
  </si>
  <si>
    <t>Extra for Chocolate leather saloon cushions</t>
  </si>
  <si>
    <t>Extra for Beige leather saloon cushions</t>
  </si>
  <si>
    <t>Fixed front window</t>
  </si>
  <si>
    <t>Extra for brown Bora Bora 17 brown cushions</t>
  </si>
  <si>
    <t>Forecabin bed converting into seat (requires double door option)</t>
  </si>
  <si>
    <t>16kg Delta anchor with 36m rope &amp; 24m 8mm chain, 3 warps, 6 fenders</t>
  </si>
  <si>
    <t>Raymarine i70 display (portside)</t>
  </si>
  <si>
    <t>Raymarine A65 chartplotter in cockpit (no chart)</t>
  </si>
  <si>
    <t>Genoa winches</t>
  </si>
  <si>
    <t>Genoa 106% with Genoa rails &amp; control lines led back to cockpit (requires winches)</t>
  </si>
  <si>
    <t>Teak cockpit floor &amp; swim platform</t>
  </si>
  <si>
    <t>Stern swim platform</t>
  </si>
  <si>
    <t>Dorade box with stainless steel protection (2)</t>
  </si>
  <si>
    <t>Sea water foot pump in galley</t>
  </si>
  <si>
    <t>220V shore power &amp; outlets</t>
  </si>
  <si>
    <t>Raymarine i70 display at portside helm station</t>
  </si>
  <si>
    <t>Raymarine A65 chartplotter on port or starboard side (no chart)</t>
  </si>
  <si>
    <t>Raymarine e7 at chart table (no chart)</t>
  </si>
  <si>
    <r>
      <t>Pack Grand Prix:</t>
    </r>
    <r>
      <rPr>
        <sz val="9"/>
        <color theme="0"/>
        <rFont val="Verdana"/>
        <family val="2"/>
      </rPr>
      <t xml:space="preserve"> Offshore sails with 110% Genoa &amp; fully batten main, Genoa tracks with lines led back to cockpit, Genoa winches, asymmetric spinnaker gear with bowsprit and second winch, rigid boom vang, lazy bag, folding propeller</t>
    </r>
  </si>
  <si>
    <t>Dacron main sail</t>
  </si>
  <si>
    <t>Moabi floorboards with white stripes</t>
  </si>
  <si>
    <t>Extra for light grey faux suede saloon cushions</t>
  </si>
  <si>
    <t>Extra for Turtledove grey faux suede saloon cushions</t>
  </si>
  <si>
    <t>Extra for Mouse grey faux suede saloon cushions</t>
  </si>
  <si>
    <t>Additional i70 at chart table</t>
  </si>
  <si>
    <t>e95 display at cockpit table (no chart, requires cockpit table option)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</si>
</sst>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#,##0\ &quot;€&quot;"/>
    <numFmt numFmtId="166" formatCode="_-* #,##0.00\ [$€-1]_-;\-* #,##0.00\ [$€-1]_-;_-* &quot;-&quot;??\ [$€-1]_-"/>
    <numFmt numFmtId="167" formatCode="&quot;£&quot;#,##0"/>
  </numFmts>
  <fonts count="25" x14ac:knownFonts="1"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9"/>
      <name val="Trebuchet MS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u/>
      <sz val="11.5"/>
      <color theme="10"/>
      <name val="Arial"/>
      <family val="2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9"/>
      <name val="Wingdings"/>
      <charset val="2"/>
    </font>
    <font>
      <b/>
      <sz val="9"/>
      <color theme="1"/>
      <name val="Wingdings"/>
      <charset val="2"/>
    </font>
    <font>
      <sz val="9"/>
      <color indexed="10"/>
      <name val="Verdana"/>
      <family val="2"/>
    </font>
    <font>
      <sz val="10"/>
      <color theme="0"/>
      <name val="Verdana"/>
      <family val="2"/>
    </font>
    <font>
      <b/>
      <sz val="8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b/>
      <sz val="9"/>
      <color theme="0"/>
      <name val="Wingdings"/>
      <charset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8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13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3" fillId="0" borderId="0" applyFill="0" applyBorder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4" fillId="0" borderId="0" xfId="0" applyFont="1" applyFill="1"/>
    <xf numFmtId="0" fontId="5" fillId="0" borderId="0" xfId="1" applyFont="1" applyFill="1"/>
    <xf numFmtId="165" fontId="5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167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7" fontId="12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167" fontId="10" fillId="0" borderId="0" xfId="1" applyNumberFormat="1" applyFont="1" applyFill="1" applyBorder="1" applyAlignment="1">
      <alignment horizontal="center" vertical="center" wrapText="1"/>
    </xf>
    <xf numFmtId="165" fontId="13" fillId="0" borderId="0" xfId="1" applyNumberFormat="1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vertical="center" wrapText="1"/>
    </xf>
    <xf numFmtId="165" fontId="13" fillId="0" borderId="1" xfId="2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0" fillId="0" borderId="5" xfId="10" applyFont="1" applyFill="1" applyBorder="1" applyAlignment="1">
      <alignment vertical="center" wrapText="1"/>
    </xf>
    <xf numFmtId="0" fontId="10" fillId="0" borderId="4" xfId="10" applyFont="1" applyFill="1" applyBorder="1" applyAlignment="1">
      <alignment vertical="center" wrapText="1"/>
    </xf>
    <xf numFmtId="167" fontId="13" fillId="0" borderId="1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167" fontId="10" fillId="0" borderId="2" xfId="1" applyNumberFormat="1" applyFont="1" applyFill="1" applyBorder="1" applyAlignment="1">
      <alignment horizontal="center" vertical="center" wrapText="1"/>
    </xf>
    <xf numFmtId="165" fontId="10" fillId="0" borderId="0" xfId="2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 wrapText="1"/>
    </xf>
    <xf numFmtId="165" fontId="13" fillId="0" borderId="0" xfId="2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0" fontId="8" fillId="4" borderId="0" xfId="10" applyFont="1" applyFill="1" applyAlignment="1">
      <alignment horizontal="left"/>
    </xf>
    <xf numFmtId="167" fontId="9" fillId="4" borderId="0" xfId="0" applyNumberFormat="1" applyFont="1" applyFill="1" applyAlignment="1">
      <alignment horizontal="center" vertical="center"/>
    </xf>
    <xf numFmtId="165" fontId="13" fillId="0" borderId="0" xfId="6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6" fillId="0" borderId="0" xfId="1" applyFont="1" applyFill="1" applyBorder="1" applyAlignment="1">
      <alignment horizontal="center" vertical="center"/>
    </xf>
    <xf numFmtId="0" fontId="18" fillId="0" borderId="0" xfId="10" applyFont="1" applyFill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65" fontId="13" fillId="0" borderId="1" xfId="6" applyNumberFormat="1" applyFont="1" applyFill="1" applyBorder="1" applyAlignment="1">
      <alignment horizontal="center" vertical="center"/>
    </xf>
    <xf numFmtId="167" fontId="13" fillId="4" borderId="7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vertical="top" wrapText="1"/>
    </xf>
    <xf numFmtId="0" fontId="10" fillId="3" borderId="7" xfId="1" applyFont="1" applyFill="1" applyBorder="1" applyAlignment="1">
      <alignment vertical="top" wrapText="1"/>
    </xf>
    <xf numFmtId="167" fontId="13" fillId="3" borderId="7" xfId="1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7" fontId="13" fillId="2" borderId="7" xfId="1" applyNumberFormat="1" applyFont="1" applyFill="1" applyBorder="1" applyAlignment="1">
      <alignment horizontal="center" vertical="center"/>
    </xf>
    <xf numFmtId="165" fontId="13" fillId="2" borderId="7" xfId="1" applyNumberFormat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vertical="top" wrapText="1"/>
    </xf>
    <xf numFmtId="0" fontId="13" fillId="0" borderId="7" xfId="1" applyFont="1" applyFill="1" applyBorder="1" applyAlignment="1">
      <alignment vertical="top" wrapText="1"/>
    </xf>
    <xf numFmtId="167" fontId="13" fillId="0" borderId="7" xfId="1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vertical="center"/>
    </xf>
    <xf numFmtId="167" fontId="13" fillId="0" borderId="7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 wrapText="1"/>
    </xf>
    <xf numFmtId="0" fontId="9" fillId="0" borderId="7" xfId="0" applyFont="1" applyFill="1" applyBorder="1"/>
    <xf numFmtId="0" fontId="14" fillId="4" borderId="7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167" fontId="13" fillId="0" borderId="9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165" fontId="20" fillId="0" borderId="0" xfId="2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10" applyFont="1" applyFill="1" applyBorder="1" applyAlignment="1">
      <alignment vertical="center"/>
    </xf>
    <xf numFmtId="0" fontId="23" fillId="0" borderId="0" xfId="12" applyFont="1" applyFill="1" applyBorder="1" applyAlignment="1" applyProtection="1">
      <alignment vertical="center"/>
    </xf>
    <xf numFmtId="165" fontId="19" fillId="0" borderId="0" xfId="2" applyNumberFormat="1" applyFont="1" applyFill="1" applyBorder="1" applyAlignment="1">
      <alignment horizontal="center" vertical="center"/>
    </xf>
    <xf numFmtId="165" fontId="19" fillId="0" borderId="0" xfId="6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7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0" fontId="19" fillId="0" borderId="0" xfId="1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13" fillId="0" borderId="7" xfId="1" quotePrefix="1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left"/>
    </xf>
    <xf numFmtId="0" fontId="20" fillId="0" borderId="0" xfId="10" quotePrefix="1" applyFont="1" applyFill="1" applyBorder="1" applyAlignment="1">
      <alignment horizontal="left" vertical="center" wrapText="1"/>
    </xf>
    <xf numFmtId="0" fontId="19" fillId="0" borderId="0" xfId="10" quotePrefix="1" applyFont="1" applyFill="1" applyBorder="1" applyAlignment="1">
      <alignment horizontal="left" vertical="center" wrapText="1"/>
    </xf>
  </cellXfs>
  <cellStyles count="13">
    <cellStyle name="Euro" xfId="2"/>
    <cellStyle name="Euro 2" xfId="3"/>
    <cellStyle name="Euro 2 2" xfId="4"/>
    <cellStyle name="Euro 3" xfId="5"/>
    <cellStyle name="Euro 4" xfId="6"/>
    <cellStyle name="Hyperlink" xfId="12" builtinId="8"/>
    <cellStyle name="Milliers 2" xfId="7"/>
    <cellStyle name="Milliers 2 2" xfId="8"/>
    <cellStyle name="Milliers 3" xfId="9"/>
    <cellStyle name="Normal" xfId="0" builtinId="0"/>
    <cellStyle name="Normal 2" xfId="1"/>
    <cellStyle name="Normal 6" xfId="10"/>
    <cellStyle name="Tarif_GL" xfId="11"/>
  </cellStyles>
  <dxfs count="0"/>
  <tableStyles count="0" defaultTableStyle="TableStyleMedium9" defaultPivotStyle="PivotStyleLight16"/>
  <colors>
    <mruColors>
      <color rgb="FFFF9900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2867024</xdr:colOff>
      <xdr:row>0</xdr:row>
      <xdr:rowOff>0</xdr:rowOff>
    </xdr:from>
    <xdr:to>
      <xdr:col>1</xdr:col>
      <xdr:colOff>409574</xdr:colOff>
      <xdr:row>4</xdr:row>
      <xdr:rowOff>790574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0"/>
          <a:ext cx="1438275" cy="14382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800100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7800" cy="1447800"/>
        </a:xfrm>
        <a:prstGeom prst="rect">
          <a:avLst/>
        </a:prstGeom>
      </xdr:spPr>
    </xdr:pic>
    <xdr:clientData/>
  </xdr:twoCellAnchor>
  <xdr:twoCellAnchor editAs="oneCell">
    <xdr:from>
      <xdr:col>0</xdr:col>
      <xdr:colOff>1447799</xdr:colOff>
      <xdr:row>0</xdr:row>
      <xdr:rowOff>0</xdr:rowOff>
    </xdr:from>
    <xdr:to>
      <xdr:col>0</xdr:col>
      <xdr:colOff>2867025</xdr:colOff>
      <xdr:row>4</xdr:row>
      <xdr:rowOff>809624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" y="0"/>
          <a:ext cx="1419226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zoomScaleNormal="100" workbookViewId="0">
      <selection activeCell="E5" sqref="E5"/>
    </sheetView>
  </sheetViews>
  <sheetFormatPr defaultColWidth="8.75" defaultRowHeight="12.75" x14ac:dyDescent="0.2"/>
  <cols>
    <col min="1" max="1" width="51.125" style="1" bestFit="1" customWidth="1"/>
    <col min="2" max="2" width="8.375" style="5" bestFit="1" customWidth="1"/>
    <col min="3" max="3" width="0" hidden="1" customWidth="1"/>
    <col min="4" max="4" width="1.75" style="6" customWidth="1"/>
    <col min="5" max="5" width="7.375" style="5" bestFit="1" customWidth="1"/>
    <col min="6" max="6" width="8.75" hidden="1" customWidth="1"/>
    <col min="7" max="7" width="1.75" style="6" customWidth="1"/>
    <col min="8" max="8" width="8.625" style="5" bestFit="1" customWidth="1"/>
    <col min="9" max="9" width="1.375" style="6" bestFit="1" customWidth="1"/>
    <col min="10" max="16384" width="8.75" style="1"/>
  </cols>
  <sheetData>
    <row r="1" spans="1:13" x14ac:dyDescent="0.2">
      <c r="A1" s="7"/>
      <c r="B1" s="8"/>
      <c r="D1" s="9"/>
      <c r="E1" s="8"/>
      <c r="G1" s="9"/>
      <c r="H1" s="8"/>
      <c r="I1" s="9"/>
    </row>
    <row r="2" spans="1:13" x14ac:dyDescent="0.2">
      <c r="A2" s="7"/>
      <c r="B2" s="8"/>
      <c r="D2" s="9"/>
      <c r="E2" s="8"/>
      <c r="G2" s="9"/>
      <c r="H2" s="8"/>
      <c r="I2" s="9"/>
    </row>
    <row r="3" spans="1:13" x14ac:dyDescent="0.2">
      <c r="A3" s="7"/>
      <c r="B3" s="8"/>
      <c r="D3" s="9"/>
      <c r="E3" s="8"/>
      <c r="G3" s="9"/>
      <c r="H3" s="8"/>
      <c r="I3" s="9"/>
    </row>
    <row r="4" spans="1:13" x14ac:dyDescent="0.2">
      <c r="A4" s="7"/>
      <c r="B4" s="8"/>
      <c r="D4" s="9"/>
      <c r="E4" s="8"/>
      <c r="G4" s="9"/>
      <c r="H4" s="8"/>
      <c r="I4" s="9"/>
    </row>
    <row r="5" spans="1:13" ht="66" customHeight="1" x14ac:dyDescent="0.2">
      <c r="A5" s="7"/>
      <c r="B5" s="8"/>
      <c r="D5" s="9"/>
      <c r="E5" s="8"/>
      <c r="G5" s="9"/>
      <c r="H5" s="8"/>
      <c r="I5" s="9"/>
    </row>
    <row r="6" spans="1:13" x14ac:dyDescent="0.2">
      <c r="A6" s="10" t="s">
        <v>23</v>
      </c>
      <c r="B6" s="11"/>
      <c r="D6" s="12"/>
      <c r="E6" s="11"/>
      <c r="G6" s="12"/>
      <c r="H6" s="11"/>
      <c r="I6" s="9"/>
    </row>
    <row r="7" spans="1:13" x14ac:dyDescent="0.2">
      <c r="A7" s="10"/>
      <c r="B7" s="14"/>
      <c r="D7" s="13"/>
      <c r="E7" s="11"/>
      <c r="G7" s="13"/>
      <c r="H7" s="14"/>
      <c r="I7" s="15"/>
      <c r="J7" s="2"/>
      <c r="K7" s="2"/>
      <c r="L7" s="2"/>
      <c r="M7" s="2"/>
    </row>
    <row r="8" spans="1:13" x14ac:dyDescent="0.2">
      <c r="A8" s="48" t="s">
        <v>24</v>
      </c>
      <c r="B8" s="46">
        <f>SUM(Rates!C8+Rates!A3)/Rates!A2</f>
        <v>59311.199999999997</v>
      </c>
      <c r="D8" s="47"/>
      <c r="E8" s="16"/>
      <c r="G8" s="9"/>
      <c r="H8" s="11"/>
      <c r="I8" s="17"/>
      <c r="J8" s="3"/>
      <c r="K8" s="3"/>
      <c r="L8" s="3"/>
      <c r="M8" s="3"/>
    </row>
    <row r="9" spans="1:13" x14ac:dyDescent="0.2">
      <c r="A9" s="49" t="s">
        <v>25</v>
      </c>
      <c r="B9" s="26"/>
      <c r="D9" s="27"/>
      <c r="E9" s="50">
        <f>SUM(Rates!E9+Rates!A3)/Rates!A2</f>
        <v>64720</v>
      </c>
      <c r="G9" s="51"/>
      <c r="H9" s="8"/>
      <c r="I9" s="17"/>
      <c r="J9" s="3"/>
      <c r="K9" s="3"/>
      <c r="L9" s="3"/>
      <c r="M9" s="3"/>
    </row>
    <row r="10" spans="1:13" x14ac:dyDescent="0.2">
      <c r="A10" s="54" t="s">
        <v>26</v>
      </c>
      <c r="B10" s="26"/>
      <c r="D10" s="25"/>
      <c r="E10" s="26"/>
      <c r="G10" s="27"/>
      <c r="H10" s="52">
        <f>SUM(Rates!H10+Rates!A3)/Rates!A2</f>
        <v>67575.199999999997</v>
      </c>
      <c r="I10" s="53"/>
      <c r="J10" s="3"/>
      <c r="K10" s="3"/>
      <c r="L10" s="3"/>
      <c r="M10" s="3"/>
    </row>
    <row r="11" spans="1:13" x14ac:dyDescent="0.2">
      <c r="A11" s="55" t="s">
        <v>15</v>
      </c>
      <c r="B11" s="56">
        <v>3500</v>
      </c>
      <c r="D11" s="57"/>
      <c r="E11" s="28"/>
      <c r="G11" s="29"/>
      <c r="H11" s="30"/>
      <c r="I11" s="17"/>
      <c r="J11" s="3"/>
      <c r="K11" s="3"/>
      <c r="L11" s="3"/>
      <c r="M11" s="3"/>
    </row>
    <row r="12" spans="1:13" x14ac:dyDescent="0.2">
      <c r="A12" s="58" t="s">
        <v>16</v>
      </c>
      <c r="B12" s="59">
        <v>3700</v>
      </c>
      <c r="D12" s="60"/>
      <c r="E12" s="30"/>
      <c r="G12" s="31"/>
      <c r="H12" s="30"/>
      <c r="I12" s="15"/>
      <c r="J12" s="2"/>
      <c r="K12" s="2"/>
      <c r="L12" s="2"/>
      <c r="M12" s="2"/>
    </row>
    <row r="13" spans="1:13" x14ac:dyDescent="0.2">
      <c r="A13" s="61" t="s">
        <v>5</v>
      </c>
      <c r="B13" s="62" t="s">
        <v>28</v>
      </c>
      <c r="D13" s="9"/>
      <c r="E13" s="67" t="s">
        <v>7</v>
      </c>
      <c r="G13" s="9"/>
      <c r="H13" s="70" t="s">
        <v>6</v>
      </c>
      <c r="I13" s="15"/>
      <c r="J13" s="2"/>
      <c r="K13" s="2"/>
      <c r="L13" s="2"/>
      <c r="M13" s="2"/>
    </row>
    <row r="14" spans="1:13" x14ac:dyDescent="0.2">
      <c r="A14" s="63" t="s">
        <v>27</v>
      </c>
      <c r="B14" s="65" t="s">
        <v>17</v>
      </c>
      <c r="D14" s="44"/>
      <c r="E14" s="68" t="s">
        <v>17</v>
      </c>
      <c r="G14" s="44"/>
      <c r="H14" s="71" t="s">
        <v>17</v>
      </c>
      <c r="I14" s="32"/>
      <c r="J14" s="4"/>
      <c r="K14" s="4"/>
      <c r="L14" s="4"/>
      <c r="M14" s="4"/>
    </row>
    <row r="15" spans="1:13" x14ac:dyDescent="0.2">
      <c r="A15" s="63" t="s">
        <v>8</v>
      </c>
      <c r="B15" s="65" t="s">
        <v>17</v>
      </c>
      <c r="D15" s="44"/>
      <c r="E15" s="68" t="s">
        <v>17</v>
      </c>
      <c r="G15" s="44"/>
      <c r="H15" s="71" t="s">
        <v>17</v>
      </c>
      <c r="I15" s="32"/>
      <c r="J15" s="4"/>
      <c r="K15" s="4"/>
      <c r="L15" s="4"/>
      <c r="M15" s="4"/>
    </row>
    <row r="16" spans="1:13" x14ac:dyDescent="0.2">
      <c r="A16" s="63" t="s">
        <v>29</v>
      </c>
      <c r="B16" s="65" t="s">
        <v>17</v>
      </c>
      <c r="D16" s="44"/>
      <c r="E16" s="68" t="s">
        <v>17</v>
      </c>
      <c r="G16" s="44"/>
      <c r="H16" s="71" t="s">
        <v>17</v>
      </c>
      <c r="I16" s="32"/>
      <c r="J16" s="4"/>
      <c r="K16" s="4"/>
      <c r="L16" s="4"/>
      <c r="M16" s="4"/>
    </row>
    <row r="17" spans="1:13" x14ac:dyDescent="0.2">
      <c r="A17" s="63" t="s">
        <v>30</v>
      </c>
      <c r="B17" s="65" t="s">
        <v>17</v>
      </c>
      <c r="D17" s="44"/>
      <c r="E17" s="68" t="s">
        <v>17</v>
      </c>
      <c r="G17" s="44"/>
      <c r="H17" s="71" t="s">
        <v>17</v>
      </c>
      <c r="I17" s="32"/>
      <c r="J17" s="4"/>
      <c r="K17" s="4"/>
      <c r="L17" s="4"/>
      <c r="M17" s="4"/>
    </row>
    <row r="18" spans="1:13" x14ac:dyDescent="0.2">
      <c r="A18" s="63" t="s">
        <v>31</v>
      </c>
      <c r="B18" s="65" t="s">
        <v>17</v>
      </c>
      <c r="D18" s="44"/>
      <c r="E18" s="68" t="s">
        <v>17</v>
      </c>
      <c r="G18" s="44"/>
      <c r="H18" s="71" t="s">
        <v>17</v>
      </c>
      <c r="I18" s="32"/>
      <c r="J18" s="4"/>
      <c r="K18" s="4"/>
      <c r="L18" s="4"/>
      <c r="M18" s="4"/>
    </row>
    <row r="19" spans="1:13" x14ac:dyDescent="0.2">
      <c r="A19" s="63" t="s">
        <v>100</v>
      </c>
      <c r="B19" s="65" t="s">
        <v>17</v>
      </c>
      <c r="D19" s="44"/>
      <c r="E19" s="68" t="s">
        <v>17</v>
      </c>
      <c r="G19" s="44"/>
      <c r="H19" s="71" t="s">
        <v>17</v>
      </c>
      <c r="I19" s="32"/>
      <c r="J19" s="4"/>
      <c r="K19" s="4"/>
      <c r="L19" s="4"/>
      <c r="M19" s="4"/>
    </row>
    <row r="20" spans="1:13" x14ac:dyDescent="0.2">
      <c r="A20" s="63" t="s">
        <v>32</v>
      </c>
      <c r="B20" s="65" t="s">
        <v>17</v>
      </c>
      <c r="D20" s="44"/>
      <c r="E20" s="68" t="s">
        <v>17</v>
      </c>
      <c r="G20" s="44"/>
      <c r="H20" s="71" t="s">
        <v>17</v>
      </c>
      <c r="I20" s="32"/>
      <c r="J20" s="4"/>
      <c r="K20" s="4"/>
      <c r="L20" s="4"/>
      <c r="M20" s="4"/>
    </row>
    <row r="21" spans="1:13" x14ac:dyDescent="0.2">
      <c r="A21" s="63" t="s">
        <v>36</v>
      </c>
      <c r="B21" s="65" t="s">
        <v>17</v>
      </c>
      <c r="D21" s="44"/>
      <c r="E21" s="68" t="s">
        <v>17</v>
      </c>
      <c r="G21" s="44"/>
      <c r="H21" s="71" t="s">
        <v>17</v>
      </c>
      <c r="I21" s="32"/>
      <c r="J21" s="4"/>
      <c r="K21" s="4"/>
      <c r="L21" s="4"/>
      <c r="M21" s="4"/>
    </row>
    <row r="22" spans="1:13" x14ac:dyDescent="0.2">
      <c r="A22" s="63" t="s">
        <v>0</v>
      </c>
      <c r="B22" s="65" t="s">
        <v>17</v>
      </c>
      <c r="D22" s="44"/>
      <c r="E22" s="68" t="s">
        <v>17</v>
      </c>
      <c r="G22" s="44"/>
      <c r="H22" s="71" t="s">
        <v>17</v>
      </c>
      <c r="I22" s="15"/>
      <c r="J22" s="2"/>
      <c r="K22" s="2"/>
      <c r="L22" s="2"/>
      <c r="M22" s="2"/>
    </row>
    <row r="23" spans="1:13" x14ac:dyDescent="0.2">
      <c r="A23" s="63" t="s">
        <v>22</v>
      </c>
      <c r="B23" s="65" t="s">
        <v>17</v>
      </c>
      <c r="D23" s="44"/>
      <c r="E23" s="68" t="s">
        <v>17</v>
      </c>
      <c r="G23" s="44"/>
      <c r="H23" s="71" t="s">
        <v>17</v>
      </c>
      <c r="I23" s="15"/>
      <c r="J23" s="2"/>
      <c r="K23" s="2"/>
      <c r="L23" s="2"/>
      <c r="M23" s="2"/>
    </row>
    <row r="24" spans="1:13" x14ac:dyDescent="0.2">
      <c r="A24" s="63" t="s">
        <v>1</v>
      </c>
      <c r="B24" s="65" t="s">
        <v>17</v>
      </c>
      <c r="D24" s="44"/>
      <c r="E24" s="68" t="s">
        <v>17</v>
      </c>
      <c r="G24" s="44"/>
      <c r="H24" s="71" t="s">
        <v>17</v>
      </c>
      <c r="I24" s="15"/>
      <c r="J24" s="2"/>
      <c r="K24" s="2"/>
      <c r="L24" s="2"/>
      <c r="M24" s="2"/>
    </row>
    <row r="25" spans="1:13" x14ac:dyDescent="0.2">
      <c r="A25" s="63" t="s">
        <v>34</v>
      </c>
      <c r="B25" s="65" t="s">
        <v>17</v>
      </c>
      <c r="D25" s="44"/>
      <c r="E25" s="68" t="s">
        <v>17</v>
      </c>
      <c r="G25" s="44"/>
      <c r="H25" s="71" t="s">
        <v>17</v>
      </c>
      <c r="I25" s="15"/>
      <c r="J25" s="2"/>
      <c r="K25" s="2"/>
      <c r="L25" s="2"/>
      <c r="M25" s="2"/>
    </row>
    <row r="26" spans="1:13" x14ac:dyDescent="0.2">
      <c r="A26" s="58" t="s">
        <v>40</v>
      </c>
      <c r="B26" s="65" t="s">
        <v>17</v>
      </c>
      <c r="D26" s="33"/>
      <c r="E26" s="68" t="s">
        <v>17</v>
      </c>
      <c r="G26" s="33"/>
      <c r="H26" s="71" t="s">
        <v>17</v>
      </c>
      <c r="I26" s="9"/>
    </row>
    <row r="27" spans="1:13" x14ac:dyDescent="0.2">
      <c r="A27" s="58" t="s">
        <v>33</v>
      </c>
      <c r="B27" s="65" t="s">
        <v>17</v>
      </c>
      <c r="D27" s="33"/>
      <c r="E27" s="68" t="s">
        <v>17</v>
      </c>
      <c r="G27" s="33"/>
      <c r="H27" s="71" t="s">
        <v>17</v>
      </c>
      <c r="I27" s="9"/>
    </row>
    <row r="28" spans="1:13" x14ac:dyDescent="0.2">
      <c r="A28" s="58" t="s">
        <v>35</v>
      </c>
      <c r="B28" s="65" t="s">
        <v>17</v>
      </c>
      <c r="D28" s="33"/>
      <c r="E28" s="68" t="s">
        <v>17</v>
      </c>
      <c r="G28" s="33"/>
      <c r="H28" s="71" t="s">
        <v>17</v>
      </c>
      <c r="I28" s="9"/>
    </row>
    <row r="29" spans="1:13" x14ac:dyDescent="0.2">
      <c r="A29" s="58" t="s">
        <v>72</v>
      </c>
      <c r="B29" s="65" t="s">
        <v>17</v>
      </c>
      <c r="D29" s="33"/>
      <c r="E29" s="68" t="s">
        <v>17</v>
      </c>
      <c r="G29" s="33"/>
      <c r="H29" s="71" t="s">
        <v>17</v>
      </c>
      <c r="I29" s="9"/>
    </row>
    <row r="30" spans="1:13" x14ac:dyDescent="0.2">
      <c r="A30" s="58" t="s">
        <v>39</v>
      </c>
      <c r="B30" s="66"/>
      <c r="D30" s="33"/>
      <c r="E30" s="68" t="s">
        <v>17</v>
      </c>
      <c r="G30" s="33"/>
      <c r="H30" s="72" t="s">
        <v>17</v>
      </c>
      <c r="I30" s="9"/>
    </row>
    <row r="31" spans="1:13" x14ac:dyDescent="0.2">
      <c r="A31" s="58" t="s">
        <v>41</v>
      </c>
      <c r="B31" s="66"/>
      <c r="D31" s="33"/>
      <c r="E31" s="68" t="s">
        <v>17</v>
      </c>
      <c r="G31" s="33"/>
      <c r="H31" s="72" t="s">
        <v>17</v>
      </c>
      <c r="I31" s="9"/>
    </row>
    <row r="32" spans="1:13" x14ac:dyDescent="0.2">
      <c r="A32" s="63" t="s">
        <v>38</v>
      </c>
      <c r="B32" s="66"/>
      <c r="D32" s="33"/>
      <c r="E32" s="68" t="s">
        <v>17</v>
      </c>
      <c r="G32" s="33"/>
      <c r="H32" s="72" t="s">
        <v>17</v>
      </c>
      <c r="I32" s="9"/>
    </row>
    <row r="33" spans="1:13" x14ac:dyDescent="0.2">
      <c r="A33" s="63" t="s">
        <v>37</v>
      </c>
      <c r="B33" s="66"/>
      <c r="D33" s="33"/>
      <c r="E33" s="68" t="s">
        <v>17</v>
      </c>
      <c r="G33" s="33"/>
      <c r="H33" s="72" t="s">
        <v>17</v>
      </c>
      <c r="I33" s="9"/>
    </row>
    <row r="34" spans="1:13" x14ac:dyDescent="0.2">
      <c r="A34" s="63" t="s">
        <v>42</v>
      </c>
      <c r="B34" s="66"/>
      <c r="D34" s="33"/>
      <c r="E34" s="68" t="s">
        <v>17</v>
      </c>
      <c r="G34" s="33"/>
      <c r="H34" s="72" t="s">
        <v>17</v>
      </c>
      <c r="I34" s="9"/>
    </row>
    <row r="35" spans="1:13" x14ac:dyDescent="0.2">
      <c r="A35" s="63" t="s">
        <v>43</v>
      </c>
      <c r="B35" s="66"/>
      <c r="D35" s="33"/>
      <c r="E35" s="68" t="s">
        <v>17</v>
      </c>
      <c r="G35" s="33"/>
      <c r="H35" s="72" t="s">
        <v>17</v>
      </c>
      <c r="I35" s="9"/>
    </row>
    <row r="36" spans="1:13" x14ac:dyDescent="0.2">
      <c r="A36" s="63" t="s">
        <v>2</v>
      </c>
      <c r="B36" s="66"/>
      <c r="D36" s="33"/>
      <c r="E36" s="68" t="s">
        <v>17</v>
      </c>
      <c r="G36" s="33"/>
      <c r="H36" s="72" t="s">
        <v>17</v>
      </c>
      <c r="I36" s="9"/>
    </row>
    <row r="37" spans="1:13" x14ac:dyDescent="0.2">
      <c r="A37" s="63" t="s">
        <v>44</v>
      </c>
      <c r="B37" s="66"/>
      <c r="D37" s="33"/>
      <c r="E37" s="68" t="s">
        <v>17</v>
      </c>
      <c r="G37" s="33"/>
      <c r="H37" s="72" t="s">
        <v>17</v>
      </c>
      <c r="I37" s="9"/>
    </row>
    <row r="38" spans="1:13" x14ac:dyDescent="0.2">
      <c r="A38" s="63" t="s">
        <v>83</v>
      </c>
      <c r="B38" s="66"/>
      <c r="D38" s="33"/>
      <c r="E38" s="68" t="s">
        <v>17</v>
      </c>
      <c r="G38" s="33"/>
      <c r="H38" s="72"/>
      <c r="I38" s="9"/>
    </row>
    <row r="39" spans="1:13" x14ac:dyDescent="0.2">
      <c r="A39" s="94" t="s">
        <v>88</v>
      </c>
      <c r="B39" s="66"/>
      <c r="D39" s="33"/>
      <c r="E39" s="68" t="s">
        <v>17</v>
      </c>
      <c r="G39" s="33"/>
      <c r="H39" s="72" t="s">
        <v>17</v>
      </c>
      <c r="I39" s="9"/>
    </row>
    <row r="40" spans="1:13" x14ac:dyDescent="0.2">
      <c r="A40" s="94" t="s">
        <v>87</v>
      </c>
      <c r="B40" s="66"/>
      <c r="D40" s="33"/>
      <c r="E40" s="68" t="s">
        <v>17</v>
      </c>
      <c r="G40" s="33"/>
      <c r="H40" s="72" t="s">
        <v>17</v>
      </c>
      <c r="I40" s="9"/>
    </row>
    <row r="41" spans="1:13" x14ac:dyDescent="0.2">
      <c r="A41" s="64" t="s">
        <v>45</v>
      </c>
      <c r="B41" s="66"/>
      <c r="D41" s="33"/>
      <c r="E41" s="69"/>
      <c r="G41" s="33"/>
      <c r="H41" s="72" t="s">
        <v>17</v>
      </c>
      <c r="I41" s="9"/>
    </row>
    <row r="42" spans="1:13" x14ac:dyDescent="0.2">
      <c r="A42" s="64" t="s">
        <v>46</v>
      </c>
      <c r="B42" s="66"/>
      <c r="D42" s="33"/>
      <c r="E42" s="69"/>
      <c r="G42" s="33"/>
      <c r="H42" s="72" t="s">
        <v>17</v>
      </c>
      <c r="I42" s="9"/>
    </row>
    <row r="43" spans="1:13" x14ac:dyDescent="0.2">
      <c r="A43" s="64" t="s">
        <v>47</v>
      </c>
      <c r="B43" s="66"/>
      <c r="D43" s="33"/>
      <c r="E43" s="69"/>
      <c r="G43" s="33"/>
      <c r="H43" s="72" t="s">
        <v>17</v>
      </c>
      <c r="I43" s="9"/>
    </row>
    <row r="44" spans="1:13" x14ac:dyDescent="0.2">
      <c r="A44" s="95" t="s">
        <v>73</v>
      </c>
      <c r="B44" s="66"/>
      <c r="D44" s="33"/>
      <c r="E44" s="69"/>
      <c r="G44" s="33"/>
      <c r="H44" s="72" t="s">
        <v>17</v>
      </c>
      <c r="I44" s="9"/>
    </row>
    <row r="45" spans="1:13" x14ac:dyDescent="0.2">
      <c r="A45" s="64" t="s">
        <v>48</v>
      </c>
      <c r="B45" s="66"/>
      <c r="D45" s="33"/>
      <c r="E45" s="69"/>
      <c r="G45" s="33"/>
      <c r="H45" s="72" t="s">
        <v>17</v>
      </c>
      <c r="I45" s="9"/>
    </row>
    <row r="46" spans="1:13" x14ac:dyDescent="0.2">
      <c r="A46" s="63" t="s">
        <v>49</v>
      </c>
      <c r="B46" s="66"/>
      <c r="D46" s="33"/>
      <c r="E46" s="69"/>
      <c r="G46" s="33"/>
      <c r="H46" s="72" t="s">
        <v>17</v>
      </c>
      <c r="I46" s="9"/>
    </row>
    <row r="47" spans="1:13" x14ac:dyDescent="0.2">
      <c r="A47" s="37"/>
      <c r="B47" s="38"/>
      <c r="D47" s="38"/>
      <c r="E47" s="38"/>
      <c r="G47" s="38"/>
      <c r="H47" s="38"/>
      <c r="I47" s="33"/>
    </row>
    <row r="48" spans="1:13" x14ac:dyDescent="0.2">
      <c r="A48" s="37"/>
      <c r="B48" s="38"/>
      <c r="D48" s="38"/>
      <c r="E48" s="38"/>
      <c r="G48" s="38"/>
      <c r="H48" s="38"/>
      <c r="I48" s="41"/>
      <c r="J48" s="4"/>
      <c r="K48" s="4"/>
      <c r="L48" s="4"/>
      <c r="M48" s="4"/>
    </row>
    <row r="49" spans="1:9" x14ac:dyDescent="0.2">
      <c r="A49" s="37"/>
      <c r="B49" s="38"/>
      <c r="D49" s="38"/>
      <c r="E49" s="38"/>
      <c r="G49" s="38"/>
      <c r="H49" s="38"/>
      <c r="I49" s="33"/>
    </row>
    <row r="50" spans="1:9" x14ac:dyDescent="0.2">
      <c r="A50" s="18" t="s">
        <v>18</v>
      </c>
      <c r="B50" s="24"/>
      <c r="D50" s="21"/>
      <c r="E50" s="30"/>
      <c r="G50" s="29"/>
      <c r="H50" s="30"/>
      <c r="I50" s="33"/>
    </row>
    <row r="51" spans="1:9" ht="45" x14ac:dyDescent="0.2">
      <c r="A51" s="19" t="str">
        <f>(Rates!B49)</f>
        <v>Pack Grand Prix: Offshore sails with 110% Genoa &amp; fully batten main, Genoa tracks with lines led back to cockpit, Genoa winches, asymmetric spinnaker gear with bowsprit and second winch, rigid boom vang, lazy bag, folding propeller</v>
      </c>
      <c r="B51" s="24">
        <f>SUM(Rates!C49/Rates!$A$2)</f>
        <v>4244.8</v>
      </c>
      <c r="D51" s="20"/>
      <c r="E51" s="30"/>
      <c r="G51" s="29"/>
      <c r="H51" s="30"/>
      <c r="I51" s="33"/>
    </row>
    <row r="52" spans="1:9" x14ac:dyDescent="0.2">
      <c r="A52" s="19" t="str">
        <f>(Rates!B50)</f>
        <v>Epoxy protection</v>
      </c>
      <c r="B52" s="24">
        <f>SUM(Rates!C50/Rates!$A$2)</f>
        <v>694.4</v>
      </c>
      <c r="D52" s="20"/>
      <c r="E52" s="30"/>
      <c r="G52" s="29"/>
      <c r="H52" s="30"/>
      <c r="I52" s="33"/>
    </row>
    <row r="53" spans="1:9" x14ac:dyDescent="0.2">
      <c r="A53" s="19" t="str">
        <f>(Rates!B51)</f>
        <v>Shallow retractable keel (.95m)</v>
      </c>
      <c r="B53" s="24">
        <f>SUM(Rates!C51/Rates!$A$2)</f>
        <v>6360</v>
      </c>
      <c r="D53" s="20"/>
      <c r="E53" s="30"/>
      <c r="G53" s="29"/>
      <c r="H53" s="30"/>
      <c r="I53" s="33"/>
    </row>
    <row r="54" spans="1:9" x14ac:dyDescent="0.2">
      <c r="A54" s="19" t="str">
        <f>(Rates!B52)</f>
        <v>2 blade folding propeller on 20hp engine</v>
      </c>
      <c r="B54" s="24">
        <f>SUM(Rates!C52/Rates!$A$2)</f>
        <v>606.4</v>
      </c>
      <c r="D54" s="20"/>
      <c r="E54" s="30"/>
      <c r="G54" s="29"/>
      <c r="H54" s="30"/>
      <c r="I54" s="33"/>
    </row>
    <row r="55" spans="1:9" x14ac:dyDescent="0.2">
      <c r="A55" s="19" t="str">
        <f>(Rates!B53)</f>
        <v>Asymmetric spinnaker gear with bowsprit &amp; starboard winch</v>
      </c>
      <c r="B55" s="24">
        <f>SUM(Rates!C53/Rates!$A$2)</f>
        <v>1176</v>
      </c>
      <c r="D55" s="20"/>
      <c r="E55" s="30"/>
      <c r="G55" s="29"/>
      <c r="H55" s="30"/>
      <c r="I55" s="33"/>
    </row>
    <row r="56" spans="1:9" ht="22.5" x14ac:dyDescent="0.2">
      <c r="A56" s="19" t="str">
        <f>(Rates!B54)</f>
        <v>Genoa 106% with Genoa rails &amp; control lines led back to cockpit (requires winches)</v>
      </c>
      <c r="B56" s="24">
        <f>SUM(Rates!C54/Rates!$A$2)</f>
        <v>792</v>
      </c>
      <c r="D56" s="20"/>
      <c r="E56" s="30"/>
      <c r="G56" s="29"/>
      <c r="H56" s="30"/>
      <c r="I56" s="33"/>
    </row>
    <row r="57" spans="1:9" x14ac:dyDescent="0.2">
      <c r="A57" s="19" t="str">
        <f>(Rates!B55)</f>
        <v>Genoa winches</v>
      </c>
      <c r="B57" s="24">
        <f>SUM(Rates!C55/Rates!$A$2)</f>
        <v>639.20000000000005</v>
      </c>
      <c r="D57" s="20"/>
      <c r="E57" s="30"/>
      <c r="G57" s="29"/>
      <c r="H57" s="30"/>
      <c r="I57" s="33"/>
    </row>
    <row r="58" spans="1:9" x14ac:dyDescent="0.2">
      <c r="A58" s="19" t="str">
        <f>(Rates!B56)</f>
        <v>Mainsheet on coachroof instead of cockpit table</v>
      </c>
      <c r="B58" s="24">
        <f>SUM(Rates!C56/Rates!$A$2)</f>
        <v>360</v>
      </c>
      <c r="D58" s="20"/>
      <c r="E58" s="30"/>
      <c r="G58" s="29"/>
      <c r="H58" s="30"/>
      <c r="I58" s="33"/>
    </row>
    <row r="59" spans="1:9" x14ac:dyDescent="0.2">
      <c r="A59" s="19" t="str">
        <f>(Rates!B57)</f>
        <v>Offshore sails instead of Dacron sail</v>
      </c>
      <c r="B59" s="24">
        <f>SUM(Rates!C57/Rates!$A$2)</f>
        <v>2828.8</v>
      </c>
      <c r="D59" s="20"/>
      <c r="E59" s="30"/>
      <c r="G59" s="29"/>
      <c r="H59" s="30"/>
      <c r="I59" s="33"/>
    </row>
    <row r="60" spans="1:9" x14ac:dyDescent="0.2">
      <c r="A60" s="19" t="str">
        <f>(Rates!B58)</f>
        <v>Lazy bag</v>
      </c>
      <c r="B60" s="24">
        <f>SUM(Rates!C58/Rates!$A$2)</f>
        <v>480</v>
      </c>
      <c r="D60" s="20"/>
      <c r="E60" s="30"/>
      <c r="G60" s="29"/>
      <c r="H60" s="30"/>
      <c r="I60" s="33"/>
    </row>
    <row r="61" spans="1:9" x14ac:dyDescent="0.2">
      <c r="A61" s="19" t="str">
        <f>(Rates!B59)</f>
        <v>Teak side decks &amp; cockpit floor</v>
      </c>
      <c r="B61" s="24">
        <f>SUM(Rates!C59/Rates!$A$2)</f>
        <v>6324.8</v>
      </c>
      <c r="D61" s="20"/>
      <c r="E61" s="30"/>
      <c r="G61" s="29"/>
      <c r="H61" s="30"/>
      <c r="I61" s="33"/>
    </row>
    <row r="62" spans="1:9" x14ac:dyDescent="0.2">
      <c r="A62" s="19" t="str">
        <f>(Rates!B60)</f>
        <v>Teak cockpit floor &amp; swim platform</v>
      </c>
      <c r="B62" s="24">
        <f>SUM(Rates!C60/Rates!$A$2)</f>
        <v>1336</v>
      </c>
      <c r="D62" s="20"/>
      <c r="E62" s="30"/>
      <c r="G62" s="29"/>
      <c r="H62" s="30"/>
      <c r="I62" s="33"/>
    </row>
    <row r="63" spans="1:9" x14ac:dyDescent="0.2">
      <c r="A63" s="19" t="str">
        <f>(Rates!B61)</f>
        <v>Teak cockpit seats</v>
      </c>
      <c r="B63" s="24">
        <f>SUM(Rates!C61/Rates!$A$2)</f>
        <v>479.2</v>
      </c>
      <c r="D63" s="20"/>
      <c r="E63" s="30"/>
      <c r="G63" s="29"/>
      <c r="H63" s="30"/>
      <c r="I63" s="33"/>
    </row>
    <row r="64" spans="1:9" x14ac:dyDescent="0.2">
      <c r="A64" s="19" t="str">
        <f>(Rates!B62)</f>
        <v>Windows either side of companionway</v>
      </c>
      <c r="B64" s="24">
        <f>SUM(Rates!C62/Rates!$A$2)</f>
        <v>552</v>
      </c>
      <c r="D64" s="20"/>
      <c r="E64" s="30"/>
      <c r="G64" s="29"/>
      <c r="H64" s="30"/>
      <c r="I64" s="33"/>
    </row>
    <row r="65" spans="1:10" x14ac:dyDescent="0.2">
      <c r="A65" s="19" t="str">
        <f>(Rates!B63)</f>
        <v>Fixed front window</v>
      </c>
      <c r="B65" s="24">
        <f>SUM(Rates!C63/Rates!$A$2)</f>
        <v>836.8</v>
      </c>
      <c r="D65" s="20"/>
      <c r="E65" s="30"/>
      <c r="G65" s="29"/>
      <c r="H65" s="30"/>
      <c r="I65" s="33"/>
    </row>
    <row r="66" spans="1:10" x14ac:dyDescent="0.2">
      <c r="A66" s="19" t="str">
        <f>(Rates!B64)</f>
        <v>Opening portlight in aft cabin</v>
      </c>
      <c r="B66" s="24">
        <f>SUM(Rates!C64/Rates!$A$2)</f>
        <v>276.8</v>
      </c>
      <c r="D66" s="20"/>
      <c r="E66" s="30"/>
      <c r="G66" s="29"/>
      <c r="H66" s="30"/>
      <c r="I66" s="33"/>
    </row>
    <row r="67" spans="1:10" x14ac:dyDescent="0.2">
      <c r="A67" s="19" t="str">
        <f>(Rates!B65)</f>
        <v>Cockpit table (mainsheet on coachroof)</v>
      </c>
      <c r="B67" s="24">
        <f>SUM(Rates!C65/Rates!$A$2)</f>
        <v>1472</v>
      </c>
      <c r="D67" s="20"/>
      <c r="E67" s="30"/>
      <c r="G67" s="29"/>
      <c r="H67" s="30"/>
      <c r="I67" s="33"/>
    </row>
    <row r="68" spans="1:10" x14ac:dyDescent="0.2">
      <c r="A68" s="19" t="str">
        <f>(Rates!B66)</f>
        <v>Stern swim platform</v>
      </c>
      <c r="B68" s="24">
        <f>SUM(Rates!C66/Rates!$A$2)</f>
        <v>1290.4000000000001</v>
      </c>
      <c r="D68" s="20"/>
      <c r="E68" s="30"/>
      <c r="G68" s="39"/>
      <c r="H68" s="30"/>
      <c r="I68" s="33"/>
    </row>
    <row r="69" spans="1:10" x14ac:dyDescent="0.2">
      <c r="A69" s="19" t="str">
        <f>(Rates!B67)</f>
        <v>Helsmans seats</v>
      </c>
      <c r="B69" s="24">
        <f>SUM(Rates!C67/Rates!$A$2)</f>
        <v>1040</v>
      </c>
      <c r="D69" s="20"/>
      <c r="E69" s="30"/>
      <c r="G69" s="39"/>
      <c r="H69" s="30"/>
      <c r="I69" s="33"/>
    </row>
    <row r="70" spans="1:10" x14ac:dyDescent="0.2">
      <c r="A70" s="19" t="str">
        <f>(Rates!B68)</f>
        <v>Sprayhood</v>
      </c>
      <c r="B70" s="24">
        <f>SUM(Rates!C68/Rates!$A$2)</f>
        <v>1080</v>
      </c>
      <c r="D70" s="20"/>
      <c r="E70" s="30"/>
      <c r="G70" s="39"/>
      <c r="H70" s="30"/>
      <c r="I70" s="33"/>
    </row>
    <row r="71" spans="1:10" x14ac:dyDescent="0.2">
      <c r="A71" s="19" t="str">
        <f>(Rates!B69)</f>
        <v>Bimini</v>
      </c>
      <c r="B71" s="24">
        <f>SUM(Rates!C69/Rates!$A$2)</f>
        <v>1304.8</v>
      </c>
      <c r="D71" s="20"/>
      <c r="E71" s="30"/>
      <c r="G71" s="39"/>
      <c r="H71" s="30"/>
      <c r="I71" s="33"/>
    </row>
    <row r="72" spans="1:10" x14ac:dyDescent="0.2">
      <c r="A72" s="19" t="str">
        <f>(Rates!B70)</f>
        <v>Cockpit cushions</v>
      </c>
      <c r="B72" s="24">
        <f>SUM(Rates!C70/Rates!$A$2)</f>
        <v>325.60000000000002</v>
      </c>
      <c r="D72" s="45"/>
      <c r="E72" s="30"/>
      <c r="G72" s="39"/>
      <c r="H72" s="30"/>
      <c r="I72" s="33"/>
    </row>
    <row r="73" spans="1:10" x14ac:dyDescent="0.2">
      <c r="A73" s="19" t="str">
        <f>(Rates!B71)</f>
        <v>Electric windlass 700W</v>
      </c>
      <c r="B73" s="24">
        <f>SUM(Rates!C71/Rates!$A$2)</f>
        <v>1512</v>
      </c>
      <c r="D73" s="45"/>
      <c r="E73" s="30"/>
      <c r="G73" s="39"/>
      <c r="H73" s="30"/>
      <c r="I73" s="33"/>
    </row>
    <row r="74" spans="1:10" x14ac:dyDescent="0.2">
      <c r="A74" s="19" t="str">
        <f>(Rates!B72)</f>
        <v>Stainless steel bow protector</v>
      </c>
      <c r="B74" s="24">
        <f>SUM(Rates!C72/Rates!$A$2)</f>
        <v>227.2</v>
      </c>
      <c r="D74" s="45"/>
      <c r="E74" s="30"/>
      <c r="G74" s="39"/>
      <c r="H74" s="30"/>
      <c r="I74" s="33"/>
    </row>
    <row r="75" spans="1:10" x14ac:dyDescent="0.2">
      <c r="A75" s="19" t="str">
        <f>(Rates!B73)</f>
        <v>Dorade box with stainless steel protection (2)</v>
      </c>
      <c r="B75" s="24">
        <f>SUM(Rates!C73/Rates!$A$2)</f>
        <v>224.8</v>
      </c>
      <c r="D75" s="45"/>
      <c r="E75" s="30"/>
      <c r="G75" s="39"/>
      <c r="H75" s="30"/>
      <c r="I75" s="33"/>
    </row>
    <row r="76" spans="1:10" x14ac:dyDescent="0.2">
      <c r="A76" s="19" t="str">
        <f>(Rates!B74)</f>
        <v>Outboard engine bracket on pushpit</v>
      </c>
      <c r="B76" s="24">
        <f>SUM(Rates!C74/Rates!$A$2)</f>
        <v>71.2</v>
      </c>
      <c r="D76" s="45"/>
      <c r="E76" s="30"/>
      <c r="G76" s="39"/>
      <c r="H76" s="30"/>
      <c r="I76" s="33"/>
    </row>
    <row r="77" spans="1:10" x14ac:dyDescent="0.2">
      <c r="A77" s="19" t="str">
        <f>(Rates!B75)</f>
        <v>Oak interior, clay Corian, white Bora Bora cushions</v>
      </c>
      <c r="B77" s="24">
        <f>SUM(Rates!C75/Rates!$A$2)</f>
        <v>1592</v>
      </c>
      <c r="D77" s="45"/>
      <c r="E77" s="30"/>
      <c r="G77" s="39"/>
      <c r="H77" s="30"/>
      <c r="I77" s="33"/>
    </row>
    <row r="78" spans="1:10" x14ac:dyDescent="0.2">
      <c r="A78" s="19" t="str">
        <f>(Rates!B76)</f>
        <v>Moabi floorboards with white stripes</v>
      </c>
      <c r="B78" s="24">
        <f>SUM(Rates!C76/Rates!$A$2)</f>
        <v>400</v>
      </c>
      <c r="D78" s="45"/>
      <c r="E78" s="30"/>
      <c r="G78" s="39"/>
      <c r="H78" s="30"/>
      <c r="I78" s="33"/>
    </row>
    <row r="79" spans="1:10" x14ac:dyDescent="0.2">
      <c r="A79" s="19" t="str">
        <f>(Rates!B77)</f>
        <v>Extra for brown Bora Bora 17 brown cushions</v>
      </c>
      <c r="B79" s="24">
        <f>SUM(Rates!C77/Rates!$A$2)</f>
        <v>341.6</v>
      </c>
      <c r="D79" s="45"/>
      <c r="E79" s="30"/>
      <c r="G79" s="39"/>
      <c r="H79" s="30"/>
      <c r="I79" s="33"/>
    </row>
    <row r="80" spans="1:10" x14ac:dyDescent="0.2">
      <c r="A80" s="19" t="str">
        <f>(Rates!B78)</f>
        <v>Extra for Relax cushions (beige suedette)</v>
      </c>
      <c r="B80" s="24">
        <f>SUM(Rates!C78/Rates!$A$2)</f>
        <v>220</v>
      </c>
      <c r="D80" s="45"/>
      <c r="E80" s="30"/>
      <c r="G80" s="39"/>
      <c r="H80" s="30"/>
      <c r="I80" s="33"/>
      <c r="J80" s="40"/>
    </row>
    <row r="81" spans="1:9" x14ac:dyDescent="0.2">
      <c r="A81" s="19" t="str">
        <f>(Rates!B79)</f>
        <v>Extra for Bonanza Moon saloon cushions</v>
      </c>
      <c r="B81" s="24">
        <f>SUM(Rates!C79/Rates!$A$2)</f>
        <v>220</v>
      </c>
      <c r="D81" s="45"/>
      <c r="E81" s="36"/>
      <c r="G81" s="36"/>
      <c r="H81" s="36"/>
      <c r="I81" s="33"/>
    </row>
    <row r="82" spans="1:9" x14ac:dyDescent="0.2">
      <c r="A82" s="19" t="str">
        <f>(Rates!B80)</f>
        <v>Extra for Lodge Storm saloon cushions</v>
      </c>
      <c r="B82" s="24">
        <f>SUM(Rates!C80/Rates!$A$2)</f>
        <v>656.8</v>
      </c>
      <c r="D82" s="45"/>
      <c r="E82" s="36"/>
      <c r="G82" s="36"/>
      <c r="H82" s="36"/>
      <c r="I82" s="33"/>
    </row>
    <row r="83" spans="1:9" x14ac:dyDescent="0.2">
      <c r="A83" s="19" t="str">
        <f>(Rates!B81)</f>
        <v>Extra for Turtledove leather saloon cushions</v>
      </c>
      <c r="B83" s="24">
        <f>SUM(Rates!C81/Rates!$A$2)</f>
        <v>2483.1999999999998</v>
      </c>
      <c r="D83" s="45"/>
      <c r="E83" s="36"/>
      <c r="G83" s="36"/>
      <c r="H83" s="36"/>
      <c r="I83" s="33"/>
    </row>
    <row r="84" spans="1:9" x14ac:dyDescent="0.2">
      <c r="A84" s="19" t="str">
        <f>(Rates!B82)</f>
        <v>Extra for Chocolate leather saloon cushions</v>
      </c>
      <c r="B84" s="24">
        <f>SUM(Rates!C82/Rates!$A$2)</f>
        <v>2483.1999999999998</v>
      </c>
      <c r="D84" s="45"/>
      <c r="E84" s="36"/>
      <c r="G84" s="36"/>
      <c r="H84" s="36"/>
      <c r="I84" s="33"/>
    </row>
    <row r="85" spans="1:9" x14ac:dyDescent="0.2">
      <c r="A85" s="19" t="str">
        <f>(Rates!B83)</f>
        <v>Extra for Beige leather saloon cushions</v>
      </c>
      <c r="B85" s="24">
        <f>SUM(Rates!C83/Rates!$A$2)</f>
        <v>2483.1999999999998</v>
      </c>
      <c r="D85" s="45"/>
      <c r="E85" s="36"/>
      <c r="G85" s="36"/>
      <c r="H85" s="36"/>
      <c r="I85" s="33"/>
    </row>
    <row r="86" spans="1:9" x14ac:dyDescent="0.2">
      <c r="A86" s="19" t="str">
        <f>(Rates!B84)</f>
        <v>Extra for light grey faux suede saloon cushions</v>
      </c>
      <c r="B86" s="24">
        <f>SUM(Rates!C84/Rates!$A$2)</f>
        <v>565.6</v>
      </c>
      <c r="D86" s="45"/>
      <c r="E86" s="36"/>
      <c r="G86" s="36"/>
      <c r="H86" s="36"/>
      <c r="I86" s="33"/>
    </row>
    <row r="87" spans="1:9" x14ac:dyDescent="0.2">
      <c r="A87" s="19" t="str">
        <f>(Rates!B85)</f>
        <v>Extra for Turtledove grey faux suede saloon cushions</v>
      </c>
      <c r="B87" s="24">
        <f>SUM(Rates!C85/Rates!$A$2)</f>
        <v>565.6</v>
      </c>
      <c r="D87" s="45"/>
      <c r="E87" s="36"/>
      <c r="G87" s="36"/>
      <c r="H87" s="36"/>
      <c r="I87" s="33"/>
    </row>
    <row r="88" spans="1:9" x14ac:dyDescent="0.2">
      <c r="A88" s="19" t="str">
        <f>(Rates!B86)</f>
        <v>Extra for Mouse grey faux suede saloon cushions</v>
      </c>
      <c r="B88" s="24">
        <f>SUM(Rates!C86/Rates!$A$2)</f>
        <v>565.6</v>
      </c>
      <c r="D88" s="45"/>
      <c r="E88" s="36"/>
      <c r="G88" s="36"/>
      <c r="H88" s="36"/>
      <c r="I88" s="33"/>
    </row>
    <row r="89" spans="1:9" x14ac:dyDescent="0.2">
      <c r="A89" s="19" t="str">
        <f>(Rates!B87)</f>
        <v>Front cabin double door</v>
      </c>
      <c r="B89" s="24">
        <f>SUM(Rates!C87/Rates!$A$2)</f>
        <v>792</v>
      </c>
      <c r="D89" s="45"/>
      <c r="E89" s="36"/>
      <c r="G89" s="36"/>
      <c r="H89" s="36"/>
      <c r="I89" s="33"/>
    </row>
    <row r="90" spans="1:9" ht="22.5" x14ac:dyDescent="0.2">
      <c r="A90" s="19" t="str">
        <f>(Rates!B88)</f>
        <v>Forecabin bed converting into seat (requires double door option)</v>
      </c>
      <c r="B90" s="24">
        <f>SUM(Rates!C88/Rates!$A$2)</f>
        <v>600</v>
      </c>
      <c r="D90" s="45"/>
      <c r="E90" s="36"/>
      <c r="G90" s="36"/>
      <c r="H90" s="36"/>
      <c r="I90" s="33"/>
    </row>
    <row r="91" spans="1:9" x14ac:dyDescent="0.2">
      <c r="A91" s="19" t="str">
        <f>(Rates!B89)</f>
        <v>Oven</v>
      </c>
      <c r="B91" s="24">
        <f>SUM(Rates!C89/Rates!$A$2)</f>
        <v>312</v>
      </c>
      <c r="D91" s="45"/>
      <c r="E91" s="36"/>
      <c r="G91" s="36"/>
      <c r="H91" s="36"/>
      <c r="I91" s="33"/>
    </row>
    <row r="92" spans="1:9" x14ac:dyDescent="0.2">
      <c r="A92" s="19" t="str">
        <f>(Rates!B90)</f>
        <v>20lt hot water system</v>
      </c>
      <c r="B92" s="24">
        <f>SUM(Rates!C90/Rates!$A$2)</f>
        <v>452.8</v>
      </c>
      <c r="D92" s="45"/>
      <c r="E92" s="36"/>
      <c r="G92" s="36"/>
      <c r="H92" s="36"/>
      <c r="I92" s="33"/>
    </row>
    <row r="93" spans="1:9" x14ac:dyDescent="0.2">
      <c r="A93" s="19" t="str">
        <f>(Rates!B91)</f>
        <v>Fresh water tank (160l) in forward cabin</v>
      </c>
      <c r="B93" s="24">
        <f>SUM(Rates!C91/Rates!$A$2)</f>
        <v>685.6</v>
      </c>
      <c r="D93" s="45"/>
      <c r="E93" s="36"/>
      <c r="G93" s="36"/>
      <c r="H93" s="36"/>
      <c r="I93" s="33"/>
    </row>
    <row r="94" spans="1:9" x14ac:dyDescent="0.2">
      <c r="A94" s="19" t="str">
        <f>(Rates!B92)</f>
        <v>Electric toilet</v>
      </c>
      <c r="B94" s="24">
        <f>SUM(Rates!C92/Rates!$A$2)</f>
        <v>458.4</v>
      </c>
      <c r="D94" s="45"/>
      <c r="E94" s="36"/>
      <c r="G94" s="36"/>
      <c r="H94" s="36"/>
      <c r="I94" s="33"/>
    </row>
    <row r="95" spans="1:9" x14ac:dyDescent="0.2">
      <c r="A95" s="19" t="str">
        <f>(Rates!B93)</f>
        <v xml:space="preserve">Manual large size toilet </v>
      </c>
      <c r="B95" s="24">
        <f>SUM(Rates!C93/Rates!$A$2)</f>
        <v>218.4</v>
      </c>
      <c r="D95" s="45"/>
      <c r="E95" s="36"/>
      <c r="G95" s="36"/>
      <c r="H95" s="36"/>
      <c r="I95" s="33"/>
    </row>
    <row r="96" spans="1:9" x14ac:dyDescent="0.2">
      <c r="A96" s="19" t="str">
        <f>(Rates!B94)</f>
        <v>Shower pump</v>
      </c>
      <c r="B96" s="24">
        <f>SUM(Rates!C94/Rates!$A$2)</f>
        <v>309.60000000000002</v>
      </c>
      <c r="D96" s="45"/>
      <c r="E96" s="36"/>
      <c r="G96" s="36"/>
      <c r="H96" s="36"/>
      <c r="I96" s="33"/>
    </row>
    <row r="97" spans="1:9" x14ac:dyDescent="0.2">
      <c r="A97" s="19" t="str">
        <f>(Rates!B95)</f>
        <v>Sea water foot pump in galley</v>
      </c>
      <c r="B97" s="24">
        <f>SUM(Rates!C95/Rates!$A$2)</f>
        <v>248.8</v>
      </c>
      <c r="D97" s="45"/>
      <c r="E97" s="36"/>
      <c r="G97" s="36"/>
      <c r="H97" s="36"/>
      <c r="I97" s="33"/>
    </row>
    <row r="98" spans="1:9" x14ac:dyDescent="0.2">
      <c r="A98" s="19" t="str">
        <f>(Rates!B96)</f>
        <v>220V shore power &amp; outlets</v>
      </c>
      <c r="B98" s="24">
        <f>SUM(Rates!C96/Rates!$A$2)</f>
        <v>572</v>
      </c>
      <c r="D98" s="45"/>
      <c r="E98" s="36"/>
      <c r="G98" s="36"/>
      <c r="H98" s="36"/>
      <c r="I98" s="33"/>
    </row>
    <row r="99" spans="1:9" x14ac:dyDescent="0.2">
      <c r="A99" s="19" t="str">
        <f>(Rates!B97)</f>
        <v>Battery charger</v>
      </c>
      <c r="B99" s="24">
        <f>SUM(Rates!C97/Rates!$A$2)</f>
        <v>382.4</v>
      </c>
      <c r="D99" s="45"/>
      <c r="E99" s="36"/>
      <c r="G99" s="36"/>
      <c r="H99" s="36"/>
      <c r="I99" s="33"/>
    </row>
    <row r="100" spans="1:9" x14ac:dyDescent="0.2">
      <c r="A100" s="19" t="str">
        <f>(Rates!B98)</f>
        <v>Second service battery</v>
      </c>
      <c r="B100" s="24">
        <f>SUM(Rates!C98/Rates!$A$2)</f>
        <v>232</v>
      </c>
      <c r="D100" s="45"/>
      <c r="E100" s="36"/>
      <c r="G100" s="36"/>
      <c r="H100" s="36"/>
      <c r="I100" s="33"/>
    </row>
    <row r="101" spans="1:9" x14ac:dyDescent="0.2">
      <c r="A101" s="19" t="str">
        <f>(Rates!B99)</f>
        <v>Fridge</v>
      </c>
      <c r="B101" s="24">
        <f>SUM(Rates!C99/Rates!$A$2)</f>
        <v>632</v>
      </c>
      <c r="D101" s="45"/>
      <c r="E101" s="36"/>
      <c r="G101" s="36"/>
      <c r="H101" s="36"/>
      <c r="I101" s="33"/>
    </row>
    <row r="102" spans="1:9" x14ac:dyDescent="0.2">
      <c r="A102" s="19" t="str">
        <f>(Rates!B100)</f>
        <v>Radio with 2 saloon speakers &amp; 2 cockpit speakers</v>
      </c>
      <c r="B102" s="24">
        <f>SUM(Rates!C100/Rates!$A$2)</f>
        <v>348</v>
      </c>
      <c r="D102" s="45"/>
      <c r="E102" s="36"/>
      <c r="G102" s="36"/>
      <c r="H102" s="36"/>
      <c r="I102" s="33"/>
    </row>
    <row r="103" spans="1:9" x14ac:dyDescent="0.2">
      <c r="A103" s="19" t="str">
        <f>(Rates!B101)</f>
        <v>Heating</v>
      </c>
      <c r="B103" s="24">
        <f>SUM(Rates!C101/Rates!$A$2)</f>
        <v>2776</v>
      </c>
      <c r="D103" s="45"/>
      <c r="E103" s="36"/>
      <c r="G103" s="36"/>
      <c r="H103" s="36"/>
      <c r="I103" s="33"/>
    </row>
    <row r="104" spans="1:9" x14ac:dyDescent="0.2">
      <c r="A104" s="19" t="str">
        <f>(Rates!B102)</f>
        <v>Navigation lights on pushpit &amp; pulpit in place of mast</v>
      </c>
      <c r="B104" s="24">
        <f>SUM(Rates!C102/Rates!$A$2)</f>
        <v>214.4</v>
      </c>
      <c r="D104" s="45"/>
      <c r="E104" s="36"/>
      <c r="G104" s="36"/>
      <c r="H104" s="36"/>
      <c r="I104" s="33"/>
    </row>
    <row r="105" spans="1:9" ht="22.5" x14ac:dyDescent="0.2">
      <c r="A105" s="19" t="str">
        <f>(Rates!B103)</f>
        <v>16kg Delta anchor with 36m rope &amp; 24m 8mm chain, 3 warps, 6 fenders</v>
      </c>
      <c r="B105" s="24">
        <f>SUM(Rates!C103/Rates!$A$2)</f>
        <v>944.8</v>
      </c>
      <c r="D105" s="45"/>
      <c r="E105" s="36"/>
      <c r="G105" s="36"/>
      <c r="H105" s="36"/>
      <c r="I105" s="33"/>
    </row>
    <row r="106" spans="1:9" x14ac:dyDescent="0.2">
      <c r="A106" s="19" t="str">
        <f>(Rates!B104)</f>
        <v>Raymarine i70 display at portside helm station</v>
      </c>
      <c r="B106" s="24">
        <f>SUM(Rates!C104/Rates!$A$2)</f>
        <v>1552.8</v>
      </c>
      <c r="D106" s="45"/>
      <c r="E106" s="36"/>
      <c r="G106" s="36"/>
      <c r="H106" s="36"/>
      <c r="I106" s="33"/>
    </row>
    <row r="107" spans="1:9" x14ac:dyDescent="0.2">
      <c r="A107" s="19" t="str">
        <f>(Rates!B105)</f>
        <v>Additional i70 at chart table</v>
      </c>
      <c r="B107" s="24">
        <f>SUM(Rates!C105/Rates!$A$2)</f>
        <v>514.4</v>
      </c>
      <c r="D107" s="45"/>
      <c r="E107" s="36"/>
      <c r="G107" s="36"/>
      <c r="H107" s="36"/>
      <c r="I107" s="33"/>
    </row>
    <row r="108" spans="1:9" ht="22.5" x14ac:dyDescent="0.2">
      <c r="A108" s="19" t="str">
        <f>(Rates!B106)</f>
        <v>Raymarine A65 chartplotter on port or starboard side (no chart)</v>
      </c>
      <c r="B108" s="24">
        <f>SUM(Rates!C106/Rates!$A$2)</f>
        <v>1580</v>
      </c>
      <c r="D108" s="45"/>
      <c r="E108" s="36"/>
      <c r="G108" s="36"/>
      <c r="H108" s="36"/>
      <c r="I108" s="33"/>
    </row>
    <row r="109" spans="1:9" ht="22.5" x14ac:dyDescent="0.2">
      <c r="A109" s="19" t="str">
        <f>(Rates!B107)</f>
        <v>e95 display at cockpit table (no chart, requires cockpit table option)</v>
      </c>
      <c r="B109" s="24">
        <f>SUM(Rates!C107/Rates!$A$2)</f>
        <v>3396.8</v>
      </c>
      <c r="D109" s="45"/>
      <c r="E109" s="36"/>
      <c r="G109" s="36"/>
      <c r="H109" s="36"/>
      <c r="I109" s="33"/>
    </row>
    <row r="110" spans="1:9" x14ac:dyDescent="0.2">
      <c r="A110" s="19" t="str">
        <f>(Rates!B108)</f>
        <v>Autopilot with rotary drive</v>
      </c>
      <c r="B110" s="24">
        <f>SUM(Rates!C108/Rates!$A$2)</f>
        <v>3184</v>
      </c>
      <c r="D110" s="45"/>
      <c r="E110" s="36"/>
      <c r="G110" s="36"/>
      <c r="H110" s="36"/>
      <c r="I110" s="33"/>
    </row>
    <row r="111" spans="1:9" x14ac:dyDescent="0.2">
      <c r="A111" s="19" t="str">
        <f>(Rates!B109)</f>
        <v>Raymarine e7 at chart table (no chart)</v>
      </c>
      <c r="B111" s="24">
        <f>SUM(Rates!C109/Rates!$A$2)</f>
        <v>3297.6</v>
      </c>
      <c r="D111" s="45"/>
      <c r="E111" s="36"/>
      <c r="G111" s="36"/>
      <c r="H111" s="36"/>
      <c r="I111" s="33"/>
    </row>
    <row r="112" spans="1:9" x14ac:dyDescent="0.2">
      <c r="A112" s="19" t="str">
        <f>(Rates!B110)</f>
        <v>Raymarine Ray49e VHF</v>
      </c>
      <c r="B112" s="73">
        <f>SUM(Rates!C110/Rates!$A$2)</f>
        <v>490.4</v>
      </c>
      <c r="D112" s="45"/>
      <c r="E112" s="36"/>
      <c r="G112" s="36"/>
      <c r="H112" s="36"/>
      <c r="I112" s="33"/>
    </row>
    <row r="113" spans="1:9" x14ac:dyDescent="0.2">
      <c r="A113" s="22" t="s">
        <v>10</v>
      </c>
      <c r="B113" s="34">
        <f>+SUMIF(D8:D112,"x",B8:B112)+SUMIF(G9,"x",E9)+SUMIF(I10,"x",H10)</f>
        <v>0</v>
      </c>
      <c r="D113" s="36"/>
      <c r="E113" s="36"/>
      <c r="G113" s="9"/>
      <c r="H113" s="8"/>
      <c r="I113" s="9"/>
    </row>
    <row r="114" spans="1:9" x14ac:dyDescent="0.2">
      <c r="A114" s="22" t="s">
        <v>12</v>
      </c>
      <c r="B114" s="34"/>
      <c r="D114" s="9"/>
      <c r="E114" s="8"/>
      <c r="G114" s="9"/>
      <c r="H114" s="8"/>
      <c r="I114" s="9"/>
    </row>
    <row r="115" spans="1:9" x14ac:dyDescent="0.2">
      <c r="A115" s="22" t="s">
        <v>14</v>
      </c>
      <c r="B115" s="34">
        <f>SUM(B113:B114)</f>
        <v>0</v>
      </c>
      <c r="D115" s="9"/>
      <c r="E115" s="8"/>
      <c r="G115" s="9"/>
      <c r="H115" s="8"/>
      <c r="I115" s="9"/>
    </row>
    <row r="116" spans="1:9" x14ac:dyDescent="0.2">
      <c r="A116" s="22" t="s">
        <v>11</v>
      </c>
      <c r="B116" s="34">
        <f>SUM(B115/100)*20</f>
        <v>0</v>
      </c>
      <c r="D116" s="9"/>
      <c r="E116" s="8"/>
      <c r="G116" s="9"/>
      <c r="H116" s="8"/>
      <c r="I116" s="9"/>
    </row>
    <row r="117" spans="1:9" ht="13.5" thickBot="1" x14ac:dyDescent="0.25">
      <c r="A117" s="23" t="s">
        <v>13</v>
      </c>
      <c r="B117" s="35">
        <f>SUM(B115:B116)</f>
        <v>0</v>
      </c>
      <c r="D117" s="9"/>
      <c r="E117" s="8"/>
      <c r="G117" s="9"/>
      <c r="H117" s="8"/>
      <c r="I117" s="9"/>
    </row>
    <row r="118" spans="1:9" x14ac:dyDescent="0.2">
      <c r="A118" s="42" t="s">
        <v>19</v>
      </c>
      <c r="B118" s="36"/>
      <c r="D118" s="9"/>
      <c r="E118" s="8"/>
      <c r="G118" s="9"/>
      <c r="H118" s="8"/>
      <c r="I118" s="9"/>
    </row>
    <row r="119" spans="1:9" ht="21" x14ac:dyDescent="0.2">
      <c r="A119" s="43" t="s">
        <v>20</v>
      </c>
      <c r="B119" s="36"/>
      <c r="D119" s="9"/>
      <c r="E119" s="8"/>
      <c r="G119" s="9"/>
      <c r="H119" s="8"/>
      <c r="I119" s="9"/>
    </row>
    <row r="120" spans="1:9" x14ac:dyDescent="0.2">
      <c r="A120" s="37"/>
      <c r="B120" s="38"/>
    </row>
    <row r="121" spans="1:9" x14ac:dyDescent="0.2">
      <c r="A121" s="37"/>
      <c r="B121" s="38"/>
    </row>
    <row r="122" spans="1:9" x14ac:dyDescent="0.2">
      <c r="A122" s="37"/>
      <c r="B122" s="38"/>
    </row>
  </sheetData>
  <pageMargins left="0.7" right="0.7" top="0.75" bottom="0.75" header="0.3" footer="0.3"/>
  <pageSetup paperSize="9" scale="70" orientation="portrait" r:id="rId1"/>
  <rowBreaks count="1" manualBreakCount="1">
    <brk id="49" max="16383" man="1"/>
  </rowBreaks>
  <ignoredErrors>
    <ignoredError sqref="B1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D4" sqref="D4"/>
    </sheetView>
  </sheetViews>
  <sheetFormatPr defaultColWidth="9" defaultRowHeight="12.75" x14ac:dyDescent="0.2"/>
  <cols>
    <col min="1" max="1" width="9" style="85"/>
    <col min="2" max="2" width="38.25" style="85" customWidth="1"/>
    <col min="3" max="3" width="21.875" style="93" customWidth="1"/>
    <col min="4" max="4" width="9" style="85"/>
    <col min="5" max="5" width="8.875" style="92" customWidth="1"/>
    <col min="6" max="6" width="9" style="85"/>
    <col min="7" max="7" width="0" style="85" hidden="1" customWidth="1"/>
    <col min="8" max="8" width="8.875" style="92" customWidth="1"/>
    <col min="9" max="16384" width="9" style="85"/>
  </cols>
  <sheetData>
    <row r="1" spans="1:8" x14ac:dyDescent="0.2">
      <c r="C1" s="84"/>
      <c r="E1" s="78"/>
      <c r="H1" s="78"/>
    </row>
    <row r="2" spans="1:8" x14ac:dyDescent="0.2">
      <c r="A2" s="85">
        <v>1.25</v>
      </c>
      <c r="C2" s="84"/>
      <c r="E2" s="78"/>
      <c r="H2" s="78"/>
    </row>
    <row r="3" spans="1:8" x14ac:dyDescent="0.2">
      <c r="C3" s="84"/>
      <c r="E3" s="78"/>
      <c r="H3" s="78"/>
    </row>
    <row r="4" spans="1:8" x14ac:dyDescent="0.2">
      <c r="C4" s="84"/>
      <c r="E4" s="78"/>
      <c r="H4" s="78"/>
    </row>
    <row r="5" spans="1:8" x14ac:dyDescent="0.2">
      <c r="C5" s="84"/>
      <c r="E5" s="78"/>
      <c r="H5" s="78"/>
    </row>
    <row r="6" spans="1:8" x14ac:dyDescent="0.2">
      <c r="C6" s="84"/>
      <c r="E6" s="86"/>
      <c r="H6" s="86"/>
    </row>
    <row r="7" spans="1:8" x14ac:dyDescent="0.2">
      <c r="C7" s="74" t="s">
        <v>71</v>
      </c>
      <c r="E7" s="74" t="s">
        <v>7</v>
      </c>
      <c r="H7" s="74" t="s">
        <v>6</v>
      </c>
    </row>
    <row r="8" spans="1:8" x14ac:dyDescent="0.2">
      <c r="C8" s="75">
        <v>74139</v>
      </c>
      <c r="E8" s="87"/>
      <c r="H8" s="78"/>
    </row>
    <row r="9" spans="1:8" x14ac:dyDescent="0.2">
      <c r="C9" s="88"/>
      <c r="E9" s="75">
        <v>80900</v>
      </c>
      <c r="H9" s="78"/>
    </row>
    <row r="10" spans="1:8" x14ac:dyDescent="0.2">
      <c r="C10" s="88"/>
      <c r="E10" s="87"/>
      <c r="H10" s="75">
        <v>84469</v>
      </c>
    </row>
    <row r="11" spans="1:8" x14ac:dyDescent="0.2">
      <c r="C11" s="88"/>
      <c r="E11" s="89"/>
      <c r="H11" s="75"/>
    </row>
    <row r="12" spans="1:8" x14ac:dyDescent="0.2">
      <c r="C12" s="90"/>
      <c r="E12" s="76"/>
      <c r="H12" s="76"/>
    </row>
    <row r="13" spans="1:8" x14ac:dyDescent="0.2">
      <c r="C13" s="84"/>
      <c r="E13" s="78"/>
      <c r="H13" s="78"/>
    </row>
    <row r="14" spans="1:8" x14ac:dyDescent="0.2">
      <c r="C14" s="84"/>
      <c r="E14" s="77"/>
      <c r="H14" s="77"/>
    </row>
    <row r="15" spans="1:8" x14ac:dyDescent="0.2">
      <c r="C15" s="84"/>
      <c r="E15" s="77"/>
      <c r="H15" s="77"/>
    </row>
    <row r="16" spans="1:8" x14ac:dyDescent="0.2">
      <c r="C16" s="84"/>
      <c r="E16" s="77"/>
      <c r="H16" s="77"/>
    </row>
    <row r="17" spans="3:8" x14ac:dyDescent="0.2">
      <c r="C17" s="84"/>
      <c r="E17" s="77"/>
      <c r="H17" s="77"/>
    </row>
    <row r="18" spans="3:8" x14ac:dyDescent="0.2">
      <c r="C18" s="84"/>
      <c r="E18" s="77"/>
      <c r="H18" s="77"/>
    </row>
    <row r="19" spans="3:8" x14ac:dyDescent="0.2">
      <c r="C19" s="84"/>
      <c r="E19" s="77"/>
      <c r="H19" s="77"/>
    </row>
    <row r="20" spans="3:8" x14ac:dyDescent="0.2">
      <c r="C20" s="84"/>
      <c r="E20" s="77"/>
      <c r="H20" s="77"/>
    </row>
    <row r="21" spans="3:8" x14ac:dyDescent="0.2">
      <c r="C21" s="84"/>
      <c r="E21" s="77"/>
      <c r="H21" s="77"/>
    </row>
    <row r="22" spans="3:8" x14ac:dyDescent="0.2">
      <c r="C22" s="84"/>
      <c r="E22" s="77"/>
      <c r="H22" s="77"/>
    </row>
    <row r="23" spans="3:8" x14ac:dyDescent="0.2">
      <c r="C23" s="84"/>
      <c r="E23" s="77"/>
      <c r="H23" s="77"/>
    </row>
    <row r="24" spans="3:8" x14ac:dyDescent="0.2">
      <c r="C24" s="84"/>
      <c r="E24" s="77"/>
      <c r="H24" s="77"/>
    </row>
    <row r="25" spans="3:8" x14ac:dyDescent="0.2">
      <c r="C25" s="84"/>
      <c r="E25" s="78"/>
      <c r="H25" s="78"/>
    </row>
    <row r="26" spans="3:8" x14ac:dyDescent="0.2">
      <c r="C26" s="84"/>
      <c r="E26" s="78"/>
      <c r="H26" s="78"/>
    </row>
    <row r="27" spans="3:8" x14ac:dyDescent="0.2">
      <c r="C27" s="84"/>
      <c r="E27" s="78"/>
      <c r="H27" s="78"/>
    </row>
    <row r="28" spans="3:8" x14ac:dyDescent="0.2">
      <c r="C28" s="84"/>
      <c r="E28" s="78"/>
      <c r="H28" s="78"/>
    </row>
    <row r="29" spans="3:8" x14ac:dyDescent="0.2">
      <c r="C29" s="84"/>
      <c r="E29" s="78"/>
      <c r="H29" s="78"/>
    </row>
    <row r="30" spans="3:8" x14ac:dyDescent="0.2">
      <c r="C30" s="84"/>
      <c r="E30" s="78"/>
      <c r="H30" s="78"/>
    </row>
    <row r="31" spans="3:8" x14ac:dyDescent="0.2">
      <c r="C31" s="84"/>
      <c r="E31" s="78"/>
      <c r="H31" s="78"/>
    </row>
    <row r="32" spans="3:8" x14ac:dyDescent="0.2">
      <c r="C32" s="84"/>
      <c r="E32" s="78"/>
      <c r="H32" s="78"/>
    </row>
    <row r="33" spans="3:8" x14ac:dyDescent="0.2">
      <c r="C33" s="84"/>
      <c r="E33" s="78"/>
      <c r="H33" s="78"/>
    </row>
    <row r="34" spans="3:8" x14ac:dyDescent="0.2">
      <c r="C34" s="84"/>
      <c r="E34" s="78"/>
      <c r="H34" s="78"/>
    </row>
    <row r="35" spans="3:8" x14ac:dyDescent="0.2">
      <c r="C35" s="84"/>
      <c r="E35" s="78"/>
      <c r="H35" s="78"/>
    </row>
    <row r="36" spans="3:8" x14ac:dyDescent="0.2">
      <c r="C36" s="84"/>
      <c r="E36" s="78"/>
      <c r="H36" s="78"/>
    </row>
    <row r="37" spans="3:8" x14ac:dyDescent="0.2">
      <c r="C37" s="84"/>
      <c r="E37" s="78"/>
      <c r="H37" s="78"/>
    </row>
    <row r="38" spans="3:8" x14ac:dyDescent="0.2">
      <c r="C38" s="84"/>
      <c r="E38" s="78"/>
      <c r="H38" s="78"/>
    </row>
    <row r="39" spans="3:8" x14ac:dyDescent="0.2">
      <c r="C39" s="84"/>
      <c r="E39" s="78"/>
      <c r="H39" s="78"/>
    </row>
    <row r="40" spans="3:8" x14ac:dyDescent="0.2">
      <c r="C40" s="84"/>
      <c r="E40" s="78"/>
      <c r="H40" s="78"/>
    </row>
    <row r="41" spans="3:8" x14ac:dyDescent="0.2">
      <c r="C41" s="84"/>
      <c r="E41" s="78"/>
      <c r="H41" s="78"/>
    </row>
    <row r="42" spans="3:8" x14ac:dyDescent="0.2">
      <c r="C42" s="84"/>
      <c r="E42" s="78"/>
      <c r="H42" s="78"/>
    </row>
    <row r="43" spans="3:8" x14ac:dyDescent="0.2">
      <c r="C43" s="84"/>
      <c r="E43" s="78"/>
      <c r="H43" s="78"/>
    </row>
    <row r="44" spans="3:8" x14ac:dyDescent="0.2">
      <c r="C44" s="84"/>
      <c r="E44" s="78"/>
      <c r="H44" s="78"/>
    </row>
    <row r="45" spans="3:8" x14ac:dyDescent="0.2">
      <c r="C45" s="79"/>
      <c r="E45" s="83"/>
      <c r="H45" s="83"/>
    </row>
    <row r="46" spans="3:8" x14ac:dyDescent="0.2">
      <c r="C46" s="80"/>
      <c r="E46" s="83"/>
      <c r="H46" s="83"/>
    </row>
    <row r="47" spans="3:8" x14ac:dyDescent="0.2">
      <c r="C47" s="80"/>
      <c r="E47" s="83"/>
      <c r="H47" s="83"/>
    </row>
    <row r="48" spans="3:8" x14ac:dyDescent="0.2">
      <c r="C48" s="76"/>
      <c r="E48" s="76"/>
      <c r="H48" s="81"/>
    </row>
    <row r="49" spans="2:8" ht="67.5" x14ac:dyDescent="0.2">
      <c r="B49" s="96" t="s">
        <v>99</v>
      </c>
      <c r="C49" s="81">
        <v>5306</v>
      </c>
      <c r="E49" s="81"/>
      <c r="H49" s="81"/>
    </row>
    <row r="50" spans="2:8" x14ac:dyDescent="0.2">
      <c r="B50" s="91" t="s">
        <v>50</v>
      </c>
      <c r="C50" s="81">
        <v>868</v>
      </c>
      <c r="E50" s="81"/>
      <c r="H50" s="81"/>
    </row>
    <row r="51" spans="2:8" x14ac:dyDescent="0.2">
      <c r="B51" s="91" t="s">
        <v>51</v>
      </c>
      <c r="C51" s="81">
        <v>7950</v>
      </c>
      <c r="E51" s="81"/>
      <c r="H51" s="81"/>
    </row>
    <row r="52" spans="2:8" x14ac:dyDescent="0.2">
      <c r="B52" s="91" t="s">
        <v>52</v>
      </c>
      <c r="C52" s="81">
        <v>758</v>
      </c>
      <c r="E52" s="81"/>
      <c r="H52" s="81"/>
    </row>
    <row r="53" spans="2:8" ht="22.5" x14ac:dyDescent="0.2">
      <c r="B53" s="91" t="s">
        <v>53</v>
      </c>
      <c r="C53" s="81">
        <v>1470</v>
      </c>
      <c r="E53" s="81"/>
      <c r="H53" s="81"/>
    </row>
    <row r="54" spans="2:8" ht="22.5" x14ac:dyDescent="0.2">
      <c r="B54" s="97" t="s">
        <v>90</v>
      </c>
      <c r="C54" s="81">
        <v>990</v>
      </c>
      <c r="E54" s="81"/>
      <c r="H54" s="81"/>
    </row>
    <row r="55" spans="2:8" x14ac:dyDescent="0.2">
      <c r="B55" s="97" t="s">
        <v>89</v>
      </c>
      <c r="C55" s="81">
        <v>799</v>
      </c>
      <c r="E55" s="81"/>
      <c r="H55" s="81"/>
    </row>
    <row r="56" spans="2:8" ht="22.5" x14ac:dyDescent="0.2">
      <c r="B56" s="91" t="s">
        <v>54</v>
      </c>
      <c r="C56" s="81">
        <v>450</v>
      </c>
      <c r="E56" s="81"/>
      <c r="H56" s="81"/>
    </row>
    <row r="57" spans="2:8" x14ac:dyDescent="0.2">
      <c r="B57" s="91" t="s">
        <v>55</v>
      </c>
      <c r="C57" s="81">
        <v>3536</v>
      </c>
      <c r="E57" s="81"/>
      <c r="H57" s="81"/>
    </row>
    <row r="58" spans="2:8" x14ac:dyDescent="0.2">
      <c r="B58" s="91" t="s">
        <v>74</v>
      </c>
      <c r="C58" s="81">
        <v>600</v>
      </c>
      <c r="E58" s="81"/>
      <c r="H58" s="81"/>
    </row>
    <row r="59" spans="2:8" x14ac:dyDescent="0.2">
      <c r="B59" s="91" t="s">
        <v>56</v>
      </c>
      <c r="C59" s="81">
        <v>7906</v>
      </c>
      <c r="E59" s="81"/>
      <c r="H59" s="81"/>
    </row>
    <row r="60" spans="2:8" x14ac:dyDescent="0.2">
      <c r="B60" s="97" t="s">
        <v>91</v>
      </c>
      <c r="C60" s="81">
        <v>1670</v>
      </c>
      <c r="E60" s="81"/>
      <c r="H60" s="81"/>
    </row>
    <row r="61" spans="2:8" x14ac:dyDescent="0.2">
      <c r="B61" s="91" t="s">
        <v>57</v>
      </c>
      <c r="C61" s="81">
        <v>599</v>
      </c>
      <c r="E61" s="81"/>
      <c r="H61" s="81"/>
    </row>
    <row r="62" spans="2:8" x14ac:dyDescent="0.2">
      <c r="B62" s="91" t="s">
        <v>48</v>
      </c>
      <c r="C62" s="81">
        <v>690</v>
      </c>
      <c r="E62" s="81"/>
      <c r="H62" s="81"/>
    </row>
    <row r="63" spans="2:8" x14ac:dyDescent="0.2">
      <c r="B63" s="97" t="s">
        <v>83</v>
      </c>
      <c r="C63" s="81">
        <v>1046</v>
      </c>
      <c r="E63" s="81"/>
      <c r="H63" s="81"/>
    </row>
    <row r="64" spans="2:8" x14ac:dyDescent="0.2">
      <c r="B64" s="91" t="s">
        <v>58</v>
      </c>
      <c r="C64" s="81">
        <v>346</v>
      </c>
      <c r="E64" s="81"/>
      <c r="H64" s="81"/>
    </row>
    <row r="65" spans="2:8" x14ac:dyDescent="0.2">
      <c r="B65" s="97" t="s">
        <v>75</v>
      </c>
      <c r="C65" s="81">
        <v>1840</v>
      </c>
      <c r="E65" s="81"/>
      <c r="H65" s="81"/>
    </row>
    <row r="66" spans="2:8" x14ac:dyDescent="0.2">
      <c r="B66" s="97" t="s">
        <v>92</v>
      </c>
      <c r="C66" s="81">
        <v>1613</v>
      </c>
      <c r="E66" s="81"/>
      <c r="H66" s="82"/>
    </row>
    <row r="67" spans="2:8" x14ac:dyDescent="0.2">
      <c r="B67" s="91" t="s">
        <v>76</v>
      </c>
      <c r="C67" s="81">
        <v>1300</v>
      </c>
      <c r="E67" s="81"/>
      <c r="H67" s="82"/>
    </row>
    <row r="68" spans="2:8" x14ac:dyDescent="0.2">
      <c r="B68" s="91" t="s">
        <v>46</v>
      </c>
      <c r="C68" s="81">
        <v>1350</v>
      </c>
      <c r="E68" s="81"/>
      <c r="H68" s="82"/>
    </row>
    <row r="69" spans="2:8" x14ac:dyDescent="0.2">
      <c r="B69" s="91" t="s">
        <v>21</v>
      </c>
      <c r="C69" s="81">
        <v>1631</v>
      </c>
      <c r="E69" s="81"/>
      <c r="H69" s="82"/>
    </row>
    <row r="70" spans="2:8" x14ac:dyDescent="0.2">
      <c r="B70" s="91" t="s">
        <v>9</v>
      </c>
      <c r="C70" s="81">
        <v>407</v>
      </c>
      <c r="E70" s="82"/>
      <c r="H70" s="82"/>
    </row>
    <row r="71" spans="2:8" x14ac:dyDescent="0.2">
      <c r="B71" s="91" t="s">
        <v>3</v>
      </c>
      <c r="C71" s="81">
        <v>1890</v>
      </c>
      <c r="E71" s="82"/>
      <c r="H71" s="82"/>
    </row>
    <row r="72" spans="2:8" x14ac:dyDescent="0.2">
      <c r="B72" s="91" t="s">
        <v>59</v>
      </c>
      <c r="C72" s="81">
        <v>284</v>
      </c>
      <c r="E72" s="82"/>
      <c r="H72" s="82"/>
    </row>
    <row r="73" spans="2:8" x14ac:dyDescent="0.2">
      <c r="B73" s="97" t="s">
        <v>93</v>
      </c>
      <c r="C73" s="81">
        <v>281</v>
      </c>
      <c r="E73" s="82"/>
      <c r="H73" s="82"/>
    </row>
    <row r="74" spans="2:8" x14ac:dyDescent="0.2">
      <c r="B74" s="91" t="s">
        <v>4</v>
      </c>
      <c r="C74" s="81">
        <v>89</v>
      </c>
      <c r="E74" s="82"/>
      <c r="H74" s="82"/>
    </row>
    <row r="75" spans="2:8" ht="22.5" x14ac:dyDescent="0.2">
      <c r="B75" s="91" t="s">
        <v>60</v>
      </c>
      <c r="C75" s="82">
        <v>1990</v>
      </c>
      <c r="E75" s="82"/>
      <c r="H75" s="82"/>
    </row>
    <row r="76" spans="2:8" x14ac:dyDescent="0.2">
      <c r="B76" s="91" t="s">
        <v>101</v>
      </c>
      <c r="C76" s="82">
        <v>500</v>
      </c>
      <c r="E76" s="82"/>
      <c r="H76" s="82"/>
    </row>
    <row r="77" spans="2:8" x14ac:dyDescent="0.2">
      <c r="B77" s="97" t="s">
        <v>84</v>
      </c>
      <c r="C77" s="82">
        <v>427</v>
      </c>
      <c r="E77" s="82"/>
      <c r="H77" s="82"/>
    </row>
    <row r="78" spans="2:8" x14ac:dyDescent="0.2">
      <c r="B78" s="97" t="s">
        <v>77</v>
      </c>
      <c r="C78" s="82">
        <v>275</v>
      </c>
      <c r="E78" s="82"/>
      <c r="H78" s="83"/>
    </row>
    <row r="79" spans="2:8" x14ac:dyDescent="0.2">
      <c r="B79" s="91" t="s">
        <v>78</v>
      </c>
      <c r="C79" s="82">
        <v>275</v>
      </c>
      <c r="E79" s="83"/>
      <c r="H79" s="83"/>
    </row>
    <row r="80" spans="2:8" x14ac:dyDescent="0.2">
      <c r="B80" s="91" t="s">
        <v>79</v>
      </c>
      <c r="C80" s="82">
        <v>821</v>
      </c>
      <c r="E80" s="83"/>
      <c r="H80" s="83"/>
    </row>
    <row r="81" spans="2:8" x14ac:dyDescent="0.2">
      <c r="B81" s="91" t="s">
        <v>80</v>
      </c>
      <c r="C81" s="82">
        <v>3104</v>
      </c>
      <c r="E81" s="83"/>
      <c r="H81" s="83"/>
    </row>
    <row r="82" spans="2:8" x14ac:dyDescent="0.2">
      <c r="B82" s="97" t="s">
        <v>81</v>
      </c>
      <c r="C82" s="82">
        <v>3104</v>
      </c>
      <c r="E82" s="83"/>
      <c r="H82" s="83"/>
    </row>
    <row r="83" spans="2:8" x14ac:dyDescent="0.2">
      <c r="B83" s="97" t="s">
        <v>82</v>
      </c>
      <c r="C83" s="82">
        <v>3104</v>
      </c>
      <c r="E83" s="83"/>
      <c r="H83" s="83"/>
    </row>
    <row r="84" spans="2:8" ht="22.5" x14ac:dyDescent="0.2">
      <c r="B84" s="97" t="s">
        <v>102</v>
      </c>
      <c r="C84" s="82">
        <v>707</v>
      </c>
      <c r="E84" s="83"/>
      <c r="H84" s="83"/>
    </row>
    <row r="85" spans="2:8" ht="22.5" x14ac:dyDescent="0.2">
      <c r="B85" s="97" t="s">
        <v>103</v>
      </c>
      <c r="C85" s="82">
        <v>707</v>
      </c>
      <c r="E85" s="83"/>
      <c r="H85" s="83"/>
    </row>
    <row r="86" spans="2:8" ht="22.5" x14ac:dyDescent="0.2">
      <c r="B86" s="97" t="s">
        <v>104</v>
      </c>
      <c r="C86" s="82">
        <v>707</v>
      </c>
      <c r="E86" s="83"/>
      <c r="H86" s="83"/>
    </row>
    <row r="87" spans="2:8" x14ac:dyDescent="0.2">
      <c r="B87" s="91" t="s">
        <v>61</v>
      </c>
      <c r="C87" s="82">
        <v>990</v>
      </c>
      <c r="E87" s="83"/>
      <c r="H87" s="83"/>
    </row>
    <row r="88" spans="2:8" ht="22.5" x14ac:dyDescent="0.2">
      <c r="B88" s="97" t="s">
        <v>85</v>
      </c>
      <c r="C88" s="82">
        <v>750</v>
      </c>
      <c r="E88" s="83"/>
      <c r="H88" s="83"/>
    </row>
    <row r="89" spans="2:8" x14ac:dyDescent="0.2">
      <c r="B89" s="91" t="s">
        <v>47</v>
      </c>
      <c r="C89" s="82">
        <v>390</v>
      </c>
      <c r="E89" s="83"/>
      <c r="H89" s="83"/>
    </row>
    <row r="90" spans="2:8" x14ac:dyDescent="0.2">
      <c r="B90" s="91" t="s">
        <v>62</v>
      </c>
      <c r="C90" s="82">
        <v>566</v>
      </c>
      <c r="E90" s="83"/>
      <c r="H90" s="83"/>
    </row>
    <row r="91" spans="2:8" x14ac:dyDescent="0.2">
      <c r="B91" s="91" t="s">
        <v>63</v>
      </c>
      <c r="C91" s="82">
        <v>857</v>
      </c>
      <c r="E91" s="83"/>
      <c r="H91" s="83"/>
    </row>
    <row r="92" spans="2:8" x14ac:dyDescent="0.2">
      <c r="B92" s="91" t="s">
        <v>64</v>
      </c>
      <c r="C92" s="82">
        <v>573</v>
      </c>
      <c r="E92" s="83"/>
      <c r="H92" s="83"/>
    </row>
    <row r="93" spans="2:8" x14ac:dyDescent="0.2">
      <c r="B93" s="91" t="s">
        <v>65</v>
      </c>
      <c r="C93" s="82">
        <v>273</v>
      </c>
      <c r="E93" s="83"/>
      <c r="H93" s="83"/>
    </row>
    <row r="94" spans="2:8" x14ac:dyDescent="0.2">
      <c r="B94" s="91" t="s">
        <v>37</v>
      </c>
      <c r="C94" s="82">
        <v>387</v>
      </c>
      <c r="E94" s="83"/>
      <c r="H94" s="83"/>
    </row>
    <row r="95" spans="2:8" x14ac:dyDescent="0.2">
      <c r="B95" s="97" t="s">
        <v>94</v>
      </c>
      <c r="C95" s="82">
        <v>311</v>
      </c>
      <c r="E95" s="83"/>
      <c r="H95" s="83"/>
    </row>
    <row r="96" spans="2:8" x14ac:dyDescent="0.2">
      <c r="B96" s="97" t="s">
        <v>95</v>
      </c>
      <c r="C96" s="82">
        <v>715</v>
      </c>
      <c r="E96" s="83"/>
      <c r="H96" s="83"/>
    </row>
    <row r="97" spans="2:8" x14ac:dyDescent="0.2">
      <c r="B97" s="91" t="s">
        <v>2</v>
      </c>
      <c r="C97" s="82">
        <v>478</v>
      </c>
      <c r="E97" s="83"/>
      <c r="H97" s="83"/>
    </row>
    <row r="98" spans="2:8" x14ac:dyDescent="0.2">
      <c r="B98" s="91" t="s">
        <v>44</v>
      </c>
      <c r="C98" s="82">
        <v>290</v>
      </c>
      <c r="E98" s="83"/>
      <c r="H98" s="83"/>
    </row>
    <row r="99" spans="2:8" x14ac:dyDescent="0.2">
      <c r="B99" s="91" t="s">
        <v>42</v>
      </c>
      <c r="C99" s="82">
        <v>790</v>
      </c>
      <c r="E99" s="83"/>
      <c r="H99" s="83"/>
    </row>
    <row r="100" spans="2:8" ht="22.5" x14ac:dyDescent="0.2">
      <c r="B100" s="91" t="s">
        <v>66</v>
      </c>
      <c r="C100" s="82">
        <v>435</v>
      </c>
      <c r="E100" s="83"/>
      <c r="H100" s="83"/>
    </row>
    <row r="101" spans="2:8" x14ac:dyDescent="0.2">
      <c r="B101" s="91" t="s">
        <v>67</v>
      </c>
      <c r="C101" s="82">
        <v>3470</v>
      </c>
      <c r="E101" s="83"/>
      <c r="H101" s="83"/>
    </row>
    <row r="102" spans="2:8" ht="22.5" x14ac:dyDescent="0.2">
      <c r="B102" s="91" t="s">
        <v>68</v>
      </c>
      <c r="C102" s="82">
        <v>268</v>
      </c>
      <c r="E102" s="83"/>
      <c r="H102" s="83"/>
    </row>
    <row r="103" spans="2:8" ht="22.5" x14ac:dyDescent="0.2">
      <c r="B103" s="97" t="s">
        <v>86</v>
      </c>
      <c r="C103" s="82">
        <v>1181</v>
      </c>
      <c r="E103" s="83"/>
      <c r="H103" s="83"/>
    </row>
    <row r="104" spans="2:8" x14ac:dyDescent="0.2">
      <c r="B104" s="97" t="s">
        <v>96</v>
      </c>
      <c r="C104" s="82">
        <v>1941</v>
      </c>
      <c r="E104" s="83"/>
      <c r="H104" s="83"/>
    </row>
    <row r="105" spans="2:8" x14ac:dyDescent="0.2">
      <c r="B105" s="97" t="s">
        <v>105</v>
      </c>
      <c r="C105" s="82">
        <v>643</v>
      </c>
      <c r="E105" s="83"/>
      <c r="H105" s="83"/>
    </row>
    <row r="106" spans="2:8" ht="22.5" x14ac:dyDescent="0.2">
      <c r="B106" s="97" t="s">
        <v>97</v>
      </c>
      <c r="C106" s="82">
        <v>1975</v>
      </c>
      <c r="E106" s="83"/>
      <c r="H106" s="83"/>
    </row>
    <row r="107" spans="2:8" ht="22.5" x14ac:dyDescent="0.2">
      <c r="B107" s="97" t="s">
        <v>106</v>
      </c>
      <c r="C107" s="82">
        <v>4246</v>
      </c>
      <c r="E107" s="83"/>
      <c r="H107" s="83"/>
    </row>
    <row r="108" spans="2:8" x14ac:dyDescent="0.2">
      <c r="B108" s="91" t="s">
        <v>69</v>
      </c>
      <c r="C108" s="82">
        <v>3980</v>
      </c>
      <c r="E108" s="83"/>
      <c r="H108" s="83"/>
    </row>
    <row r="109" spans="2:8" x14ac:dyDescent="0.2">
      <c r="B109" s="97" t="s">
        <v>98</v>
      </c>
      <c r="C109" s="82">
        <v>4122</v>
      </c>
      <c r="E109" s="83"/>
      <c r="H109" s="83"/>
    </row>
    <row r="110" spans="2:8" x14ac:dyDescent="0.2">
      <c r="B110" s="91" t="s">
        <v>70</v>
      </c>
      <c r="C110" s="82">
        <v>613</v>
      </c>
      <c r="E110" s="83"/>
      <c r="H110" s="83"/>
    </row>
    <row r="111" spans="2:8" x14ac:dyDescent="0.2">
      <c r="C111" s="84"/>
      <c r="E111" s="83"/>
      <c r="H111" s="78"/>
    </row>
    <row r="112" spans="2:8" x14ac:dyDescent="0.2">
      <c r="C112" s="84"/>
      <c r="E112" s="78"/>
      <c r="H112" s="78"/>
    </row>
    <row r="113" spans="3:8" x14ac:dyDescent="0.2">
      <c r="C113" s="84"/>
      <c r="E113" s="78"/>
      <c r="H113" s="78"/>
    </row>
    <row r="114" spans="3:8" x14ac:dyDescent="0.2">
      <c r="C114" s="84"/>
      <c r="E114" s="78"/>
      <c r="H114" s="78"/>
    </row>
    <row r="115" spans="3:8" x14ac:dyDescent="0.2">
      <c r="C115" s="84"/>
      <c r="E115" s="78"/>
      <c r="H115" s="78"/>
    </row>
    <row r="116" spans="3:8" x14ac:dyDescent="0.2">
      <c r="C116" s="84"/>
      <c r="E116" s="78"/>
      <c r="H116" s="78"/>
    </row>
    <row r="117" spans="3:8" x14ac:dyDescent="0.2">
      <c r="C117" s="84"/>
      <c r="E117" s="78"/>
      <c r="H117" s="78"/>
    </row>
    <row r="118" spans="3:8" x14ac:dyDescent="0.2">
      <c r="C118" s="79"/>
    </row>
    <row r="119" spans="3:8" x14ac:dyDescent="0.2">
      <c r="C119" s="80"/>
    </row>
    <row r="120" spans="3:8" x14ac:dyDescent="0.2">
      <c r="C120" s="80"/>
    </row>
  </sheetData>
  <sheetProtection password="8B0D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310</vt:lpstr>
      <vt:lpstr>Rates</vt:lpstr>
      <vt:lpstr>'310'!Print_Area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Poulson</dc:creator>
  <cp:lastModifiedBy>PYB</cp:lastModifiedBy>
  <cp:lastPrinted>2014-07-17T14:11:33Z</cp:lastPrinted>
  <dcterms:created xsi:type="dcterms:W3CDTF">2011-08-25T10:51:22Z</dcterms:created>
  <dcterms:modified xsi:type="dcterms:W3CDTF">2015-02-11T13:29:49Z</dcterms:modified>
</cp:coreProperties>
</file>