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YB\Documents\DUFOUR\Price Lists 2014\"/>
    </mc:Choice>
  </mc:AlternateContent>
  <bookViews>
    <workbookView xWindow="90" yWindow="150" windowWidth="17130" windowHeight="7395"/>
  </bookViews>
  <sheets>
    <sheet name="36" sheetId="1" r:id="rId1"/>
    <sheet name="Rates" sheetId="2" r:id="rId2"/>
  </sheets>
  <definedNames>
    <definedName name="_xlnm.Print_Area" localSheetId="0">'36'!$A$1:$E$137</definedName>
  </definedNames>
  <calcPr calcId="152511"/>
</workbook>
</file>

<file path=xl/calcChain.xml><?xml version="1.0" encoding="utf-8"?>
<calcChain xmlns="http://schemas.openxmlformats.org/spreadsheetml/2006/main">
  <c r="B128" i="1" l="1"/>
  <c r="B49" i="1"/>
  <c r="B51" i="1"/>
  <c r="B52" i="1"/>
  <c r="B54" i="1"/>
  <c r="B55" i="1"/>
  <c r="B56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1" i="1"/>
  <c r="B112" i="1"/>
  <c r="B113" i="1"/>
  <c r="B114" i="1"/>
  <c r="B116" i="1"/>
  <c r="B117" i="1"/>
  <c r="B118" i="1"/>
  <c r="B120" i="1"/>
  <c r="B121" i="1"/>
  <c r="B122" i="1"/>
  <c r="B123" i="1"/>
  <c r="B124" i="1"/>
  <c r="B125" i="1"/>
  <c r="B126" i="1"/>
  <c r="B127" i="1"/>
  <c r="B48" i="1"/>
  <c r="A117" i="1"/>
  <c r="A118" i="1"/>
  <c r="A119" i="1"/>
  <c r="A120" i="1"/>
  <c r="A121" i="1"/>
  <c r="A122" i="1"/>
  <c r="A123" i="1"/>
  <c r="A124" i="1"/>
  <c r="A125" i="1"/>
  <c r="A126" i="1"/>
  <c r="A12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47" i="1"/>
  <c r="B130" i="1" l="1"/>
  <c r="D9" i="1"/>
  <c r="B8" i="1"/>
  <c r="B131" i="1" l="1"/>
  <c r="B132" i="1" s="1"/>
</calcChain>
</file>

<file path=xl/sharedStrings.xml><?xml version="1.0" encoding="utf-8"?>
<sst xmlns="http://schemas.openxmlformats.org/spreadsheetml/2006/main" count="188" uniqueCount="131">
  <si>
    <t>Laminated floor boards in plain MOABI</t>
  </si>
  <si>
    <t>Battery charger</t>
  </si>
  <si>
    <t>Outboard engine bracket on pushpit</t>
  </si>
  <si>
    <t>Sprayhood with hand rail</t>
  </si>
  <si>
    <t>Specification</t>
  </si>
  <si>
    <t>Comfort</t>
  </si>
  <si>
    <t>TOTAL ex VAT</t>
  </si>
  <si>
    <t>VAT</t>
  </si>
  <si>
    <t>UK FIT</t>
  </si>
  <si>
    <t xml:space="preserve">TOTAL  </t>
  </si>
  <si>
    <t>SUB TOTAL</t>
  </si>
  <si>
    <t>Delivery</t>
  </si>
  <si>
    <t>Commissioning</t>
  </si>
  <si>
    <t>s</t>
  </si>
  <si>
    <t>Options</t>
  </si>
  <si>
    <t>Raymarine Ray49e VHF radio</t>
  </si>
  <si>
    <t>VHF loud speaker in cockpit</t>
  </si>
  <si>
    <t>Interface for PC with USB port</t>
  </si>
  <si>
    <t>Blue saloon lighting near floor</t>
  </si>
  <si>
    <t>Roller blinds for deck hatches</t>
  </si>
  <si>
    <t>Water heater</t>
  </si>
  <si>
    <t>Corian worktop in galley</t>
  </si>
  <si>
    <t>Hot and cold cockpit shower</t>
  </si>
  <si>
    <t>12V outlet in cockpit</t>
  </si>
  <si>
    <t>220V, shore power with outlets in cabins and saloon</t>
  </si>
  <si>
    <t>Dyform standing rigging</t>
  </si>
  <si>
    <t>Coloured hull (Whisper grey, Star &amp; Stripes, Carinthia Blue)</t>
  </si>
  <si>
    <t>Carbon pole in place of aluminium pole</t>
  </si>
  <si>
    <t>Removable inner forestay with tensioner and halyard</t>
  </si>
  <si>
    <t>Cockpit table</t>
  </si>
  <si>
    <t xml:space="preserve">Blue Sail kit: new generation engine, high output alternator (115-140 Amps), LED navigation lights, sea water foot pump, injection/infusion deck, system carburizing anti-overflow, large capacity holding tank(s), kit of biodegradable cleaning  products </t>
  </si>
  <si>
    <t>Symmetrical spinnaker deck fittings with aluminium pole</t>
  </si>
  <si>
    <t>Rigid boom vang</t>
  </si>
  <si>
    <t>2 blade folding propeller</t>
  </si>
  <si>
    <t>Black leather covered steering wheels</t>
  </si>
  <si>
    <t>Lifeline gates (2)</t>
  </si>
  <si>
    <t>Cockpit portlight in aft cabin</t>
  </si>
  <si>
    <t>2 speakers in cockpit for radio/CD</t>
  </si>
  <si>
    <t>Dynamic</t>
  </si>
  <si>
    <t>Discounts are available dependant on Specification</t>
  </si>
  <si>
    <t>Dufour 36 Performance - 2 cabin, 1 head; standard rig</t>
  </si>
  <si>
    <t>COMFORT Version - without sails</t>
  </si>
  <si>
    <t>DYNAMIC Version - without  sails</t>
  </si>
  <si>
    <t>Deep cast iron keel 2.20m</t>
  </si>
  <si>
    <t>Saloon table</t>
  </si>
  <si>
    <t>Genoa furling system with removable drum</t>
  </si>
  <si>
    <t>Automatic shower pump</t>
  </si>
  <si>
    <t>Removable cockpit storage/seat</t>
  </si>
  <si>
    <t>Adjustable back stay (port side)</t>
  </si>
  <si>
    <t xml:space="preserve">Running rigging in Dyneema </t>
  </si>
  <si>
    <t>German mainsheet system</t>
  </si>
  <si>
    <t>40hp engine</t>
  </si>
  <si>
    <t>Flat deck genoa furler</t>
  </si>
  <si>
    <t>Black laquered mast</t>
  </si>
  <si>
    <t>Black carbon steering wheels</t>
  </si>
  <si>
    <t>High transom door</t>
  </si>
  <si>
    <t>Electric bilge pump with automatic switch</t>
  </si>
  <si>
    <t>Ballast system in saloon tanks</t>
  </si>
  <si>
    <t>Removable upper furniture in saloon</t>
  </si>
  <si>
    <t>Upgraded Genoa winches to ST45</t>
  </si>
  <si>
    <t>Oak interior</t>
  </si>
  <si>
    <t>Removable anchor roller</t>
  </si>
  <si>
    <t>Convertible saloon table</t>
  </si>
  <si>
    <t>Additional i70 at chart table</t>
  </si>
  <si>
    <t>Raymarine i70 - port and starboard displays</t>
  </si>
  <si>
    <t>ST40 mainsheet &amp; spinnker winches for German mainsheet system</t>
  </si>
  <si>
    <t>Epoxy protection</t>
  </si>
  <si>
    <t>Due to Euro rate fluctuations, prices are only confirmed at the point of ordering</t>
  </si>
  <si>
    <t>Fridge</t>
  </si>
  <si>
    <t>Folding bathing platform</t>
  </si>
  <si>
    <t>Adjustable Genoa cars</t>
  </si>
  <si>
    <t>Anti roll partition in forecabin</t>
  </si>
  <si>
    <t>Dorade ventilation</t>
  </si>
  <si>
    <t>Cockpit cushions in grey</t>
  </si>
  <si>
    <t>300W invertor</t>
  </si>
  <si>
    <t>Adjustable back stay - port and starboard</t>
  </si>
  <si>
    <t>Bonanza Moon grey vinyl saloon cushions</t>
  </si>
  <si>
    <t>29hp Volvo Penta engine</t>
  </si>
  <si>
    <t>Mainsail with lazy bag &amp; 110% genoa in dacron</t>
  </si>
  <si>
    <t>Aluminium bowsprit</t>
  </si>
  <si>
    <t>Asymetric spinnaker gear</t>
  </si>
  <si>
    <t>Running rigging in Dyneema</t>
  </si>
  <si>
    <t>Adjustable 24 thread backstay - port &amp; starboard</t>
  </si>
  <si>
    <t>Navigation lights on pushpit &amp; pulpit instead of mast</t>
  </si>
  <si>
    <t>Extra for Lodge storm saloon cushions (oak only)</t>
  </si>
  <si>
    <t>Extra for Relax beige saloon cushions (maobi only)</t>
  </si>
  <si>
    <t>Extra for Stone (grey suedette) saloon cushions (moabi only)</t>
  </si>
  <si>
    <t>Extra for Devon Turtledove leather saloon cushions</t>
  </si>
  <si>
    <t>Extra for Devon Chocolate leather saloon cushions</t>
  </si>
  <si>
    <t>Extra for Devon beige leather saloon cushions</t>
  </si>
  <si>
    <t>Extra for microfibre light grey saloon cushions</t>
  </si>
  <si>
    <t>Extra for microfibre Turtledove grey saloon cushions</t>
  </si>
  <si>
    <t>Extra for microfibre Mouse grey saloon cushions</t>
  </si>
  <si>
    <t>Comfort version</t>
  </si>
  <si>
    <t>Dynamic version</t>
  </si>
  <si>
    <t>Hull &amp; appendages</t>
  </si>
  <si>
    <t>Engine</t>
  </si>
  <si>
    <t>Sails &amp; Rigging</t>
  </si>
  <si>
    <t>Windward full batten mainsail, lazy bag &amp; 110% tri radial genoa</t>
  </si>
  <si>
    <t>Deck gear /rigging</t>
  </si>
  <si>
    <t xml:space="preserve">Set of spinnaker &amp; mainsail winches </t>
  </si>
  <si>
    <t>Carbon bowsprit (requires Dynamic version)</t>
  </si>
  <si>
    <t>Deck equipment</t>
  </si>
  <si>
    <t>Teak cockpit floor &amp; seats</t>
  </si>
  <si>
    <t>Teak side decks</t>
  </si>
  <si>
    <t>Stainless steel bow protector</t>
  </si>
  <si>
    <t>Interior</t>
  </si>
  <si>
    <t>Extra aft cabin</t>
  </si>
  <si>
    <t>Electric system</t>
  </si>
  <si>
    <t>Electric windlass 700W (without anchor roller)</t>
  </si>
  <si>
    <t>LED saloon ceiling lighting</t>
  </si>
  <si>
    <t>Radio/CD/MP3 player</t>
  </si>
  <si>
    <t>Electric large size toilet</t>
  </si>
  <si>
    <t>Electronics</t>
  </si>
  <si>
    <t>Autopilot (rotary) with Raymarine display head</t>
  </si>
  <si>
    <t>Raymarine e7 multifunction display in cockpit (no chart)</t>
  </si>
  <si>
    <t>Raymarine e7 multifunction display at chart table (no chart)</t>
  </si>
  <si>
    <t>Main anchor, 6 fenders, 3 warps</t>
  </si>
  <si>
    <t>Aluminium bowsprit &amp; asymetric spinnaker gear</t>
  </si>
  <si>
    <t>2 burner hob with oven</t>
  </si>
  <si>
    <t>Extra service battery (100 Amp)</t>
  </si>
  <si>
    <t>Windward GV Regatta main, lazy bag and tri radial 110% genoa</t>
  </si>
  <si>
    <t>Extra for Bora Bora 17 brown saloon cushions (oak only)</t>
  </si>
  <si>
    <t>Extra for Bora Bora 21 fawn saloon cushions (oak only)</t>
  </si>
  <si>
    <t>Heating (outlets in saloon, cabins &amp; head)</t>
  </si>
  <si>
    <t>Water system</t>
  </si>
  <si>
    <t>Large size toilet bowl</t>
  </si>
  <si>
    <t>NETWORK YACHT SALES PLYMOUTH</t>
  </si>
  <si>
    <t>NETWORK YACHT SALES - 01752 605377</t>
  </si>
  <si>
    <t>E-mail: nyb.plymouth@btconnect.com</t>
  </si>
  <si>
    <t>Web: www.nybplymouth.co.uk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</si>
</sst>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#,##0\ &quot;€&quot;"/>
    <numFmt numFmtId="166" formatCode="_-* #,##0.00\ [$€-1]_-;\-* #,##0.00\ [$€-1]_-;_-* &quot;-&quot;??\ [$€-1]_-"/>
    <numFmt numFmtId="167" formatCode="&quot;£&quot;#,##0"/>
  </numFmts>
  <fonts count="21" x14ac:knownFonts="1">
    <font>
      <sz val="10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9"/>
      <name val="Trebuchet MS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u/>
      <sz val="11.5"/>
      <color theme="10"/>
      <name val="Arial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b/>
      <sz val="8"/>
      <color indexed="9"/>
      <name val="Verdana"/>
      <family val="2"/>
    </font>
    <font>
      <b/>
      <sz val="8"/>
      <name val="Wingdings"/>
      <charset val="2"/>
    </font>
    <font>
      <b/>
      <sz val="8"/>
      <color theme="1"/>
      <name val="Wingdings"/>
      <charset val="2"/>
    </font>
    <font>
      <sz val="10"/>
      <color theme="0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10"/>
      <color theme="0"/>
      <name val="Verdana"/>
      <family val="2"/>
    </font>
    <font>
      <sz val="8"/>
      <color theme="0"/>
      <name val="Arial"/>
      <family val="2"/>
    </font>
    <font>
      <u/>
      <sz val="8"/>
      <color theme="0"/>
      <name val="Arial"/>
      <family val="2"/>
    </font>
    <font>
      <b/>
      <i/>
      <sz val="14"/>
      <color theme="3" tint="-0.249977111117893"/>
      <name val="Times New Roman"/>
      <family val="1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3" fillId="0" borderId="0" applyFill="0" applyBorder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4" fillId="0" borderId="0" xfId="0" applyFont="1" applyFill="1"/>
    <xf numFmtId="0" fontId="5" fillId="0" borderId="0" xfId="1" applyFont="1" applyFill="1"/>
    <xf numFmtId="165" fontId="5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7" xfId="10" applyFont="1" applyFill="1" applyBorder="1" applyAlignment="1">
      <alignment vertical="center" wrapText="1"/>
    </xf>
    <xf numFmtId="0" fontId="8" fillId="0" borderId="9" xfId="10" applyFont="1" applyFill="1" applyBorder="1" applyAlignment="1">
      <alignment vertical="center" wrapText="1"/>
    </xf>
    <xf numFmtId="0" fontId="8" fillId="0" borderId="6" xfId="10" applyFont="1" applyFill="1" applyBorder="1" applyAlignment="1">
      <alignment vertical="center" wrapText="1"/>
    </xf>
    <xf numFmtId="167" fontId="9" fillId="0" borderId="8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167" fontId="9" fillId="0" borderId="5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167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67" fontId="10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8" fillId="3" borderId="2" xfId="1" applyFont="1" applyFill="1" applyBorder="1" applyAlignment="1">
      <alignment vertical="top" wrapText="1"/>
    </xf>
    <xf numFmtId="167" fontId="5" fillId="3" borderId="1" xfId="1" applyNumberFormat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 wrapText="1"/>
    </xf>
    <xf numFmtId="165" fontId="5" fillId="0" borderId="0" xfId="1" applyNumberFormat="1" applyFont="1" applyFill="1" applyAlignment="1">
      <alignment horizontal="center" vertical="center"/>
    </xf>
    <xf numFmtId="0" fontId="8" fillId="2" borderId="3" xfId="1" applyFont="1" applyFill="1" applyBorder="1" applyAlignment="1">
      <alignment vertical="top" wrapText="1"/>
    </xf>
    <xf numFmtId="167" fontId="8" fillId="0" borderId="4" xfId="1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167" fontId="5" fillId="2" borderId="1" xfId="1" applyNumberFormat="1" applyFont="1" applyFill="1" applyBorder="1" applyAlignment="1">
      <alignment horizontal="center" vertical="center"/>
    </xf>
    <xf numFmtId="165" fontId="5" fillId="2" borderId="0" xfId="1" applyNumberFormat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7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65" fontId="11" fillId="2" borderId="1" xfId="2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165" fontId="5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167" fontId="4" fillId="3" borderId="0" xfId="0" applyNumberFormat="1" applyFont="1" applyFill="1" applyAlignment="1">
      <alignment horizontal="center" vertical="center"/>
    </xf>
    <xf numFmtId="165" fontId="5" fillId="0" borderId="1" xfId="6" applyNumberFormat="1" applyFont="1" applyFill="1" applyBorder="1" applyAlignment="1">
      <alignment horizontal="center" vertical="center"/>
    </xf>
    <xf numFmtId="0" fontId="1" fillId="3" borderId="0" xfId="10" applyFont="1" applyFill="1" applyAlignment="1">
      <alignment horizontal="left"/>
    </xf>
    <xf numFmtId="167" fontId="9" fillId="0" borderId="0" xfId="0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top" wrapText="1"/>
    </xf>
    <xf numFmtId="0" fontId="14" fillId="0" borderId="0" xfId="1" applyFont="1" applyFill="1" applyBorder="1" applyAlignment="1">
      <alignment vertical="center"/>
    </xf>
    <xf numFmtId="0" fontId="17" fillId="0" borderId="0" xfId="10" applyFont="1" applyFill="1" applyBorder="1" applyAlignment="1">
      <alignment vertical="center"/>
    </xf>
    <xf numFmtId="0" fontId="18" fillId="0" borderId="0" xfId="12" applyFont="1" applyFill="1" applyBorder="1" applyAlignment="1" applyProtection="1">
      <alignment vertical="center"/>
    </xf>
    <xf numFmtId="0" fontId="14" fillId="0" borderId="0" xfId="0" applyFont="1" applyFill="1" applyBorder="1"/>
    <xf numFmtId="0" fontId="13" fillId="0" borderId="0" xfId="0" applyFont="1" applyFill="1" applyBorder="1"/>
    <xf numFmtId="165" fontId="15" fillId="0" borderId="0" xfId="2" applyNumberFormat="1" applyFont="1" applyFill="1" applyBorder="1" applyAlignment="1">
      <alignment horizontal="center" vertical="center"/>
    </xf>
    <xf numFmtId="165" fontId="14" fillId="0" borderId="0" xfId="2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10" applyFont="1" applyFill="1" applyBorder="1" applyAlignment="1">
      <alignment vertical="center" wrapText="1"/>
    </xf>
    <xf numFmtId="165" fontId="14" fillId="0" borderId="0" xfId="6" applyNumberFormat="1" applyFont="1" applyFill="1" applyBorder="1" applyAlignment="1">
      <alignment horizontal="center" vertical="center"/>
    </xf>
    <xf numFmtId="0" fontId="5" fillId="0" borderId="1" xfId="1" quotePrefix="1" applyFont="1" applyFill="1" applyBorder="1" applyAlignment="1">
      <alignment horizontal="left" vertical="center" wrapText="1"/>
    </xf>
    <xf numFmtId="0" fontId="5" fillId="0" borderId="1" xfId="1" quotePrefix="1" applyFont="1" applyFill="1" applyBorder="1" applyAlignment="1">
      <alignment horizontal="left" vertical="center"/>
    </xf>
    <xf numFmtId="0" fontId="14" fillId="0" borderId="0" xfId="10" quotePrefix="1" applyFont="1" applyFill="1" applyBorder="1" applyAlignment="1">
      <alignment horizontal="left" vertical="center" wrapText="1"/>
    </xf>
    <xf numFmtId="0" fontId="14" fillId="0" borderId="0" xfId="1" quotePrefix="1" applyFont="1" applyFill="1" applyBorder="1" applyAlignment="1">
      <alignment horizontal="left" vertical="center"/>
    </xf>
    <xf numFmtId="0" fontId="15" fillId="0" borderId="0" xfId="1" quotePrefix="1" applyFont="1" applyFill="1" applyBorder="1" applyAlignment="1">
      <alignment horizontal="center" vertical="center"/>
    </xf>
    <xf numFmtId="0" fontId="16" fillId="0" borderId="0" xfId="0" quotePrefix="1" applyFont="1" applyFill="1" applyBorder="1" applyAlignment="1">
      <alignment horizontal="left"/>
    </xf>
    <xf numFmtId="0" fontId="15" fillId="0" borderId="0" xfId="10" applyFont="1" applyFill="1" applyBorder="1" applyAlignment="1">
      <alignment horizontal="center" vertical="center" wrapText="1"/>
    </xf>
    <xf numFmtId="0" fontId="14" fillId="0" borderId="0" xfId="10" applyFont="1" applyFill="1" applyBorder="1" applyAlignment="1">
      <alignment horizontal="left" vertical="center" wrapText="1"/>
    </xf>
    <xf numFmtId="0" fontId="15" fillId="0" borderId="0" xfId="10" quotePrefix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vertical="top" wrapText="1"/>
    </xf>
    <xf numFmtId="167" fontId="5" fillId="4" borderId="0" xfId="1" applyNumberFormat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vertical="center"/>
    </xf>
    <xf numFmtId="167" fontId="5" fillId="4" borderId="0" xfId="1" applyNumberFormat="1" applyFont="1" applyFill="1" applyBorder="1" applyAlignment="1">
      <alignment horizontal="center" vertical="center"/>
    </xf>
    <xf numFmtId="0" fontId="20" fillId="3" borderId="0" xfId="0" applyFont="1" applyFill="1"/>
    <xf numFmtId="0" fontId="19" fillId="0" borderId="0" xfId="0" applyFont="1" applyFill="1" applyAlignment="1">
      <alignment horizontal="center"/>
    </xf>
  </cellXfs>
  <cellStyles count="13">
    <cellStyle name="Euro" xfId="2"/>
    <cellStyle name="Euro 2" xfId="3"/>
    <cellStyle name="Euro 2 2" xfId="4"/>
    <cellStyle name="Euro 3" xfId="5"/>
    <cellStyle name="Euro 4" xfId="6"/>
    <cellStyle name="Hyperlink" xfId="12" builtinId="8"/>
    <cellStyle name="Milliers 2" xfId="7"/>
    <cellStyle name="Milliers 2 2" xfId="8"/>
    <cellStyle name="Milliers 3" xfId="9"/>
    <cellStyle name="Normal" xfId="0" builtinId="0"/>
    <cellStyle name="Normal 2" xfId="1"/>
    <cellStyle name="Normal 6" xfId="10"/>
    <cellStyle name="Tarif_GL" xfId="11"/>
  </cellStyles>
  <dxfs count="0"/>
  <tableStyles count="0" defaultTableStyle="TableStyleMedium9" defaultPivotStyle="PivotStyleLight16"/>
  <colors>
    <mruColors>
      <color rgb="FFFF9900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4657725</xdr:colOff>
      <xdr:row>0</xdr:row>
      <xdr:rowOff>1</xdr:rowOff>
    </xdr:from>
    <xdr:to>
      <xdr:col>5</xdr:col>
      <xdr:colOff>9525</xdr:colOff>
      <xdr:row>4</xdr:row>
      <xdr:rowOff>1000125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1"/>
          <a:ext cx="1562100" cy="15620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4</xdr:row>
      <xdr:rowOff>981075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3050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2257425</xdr:colOff>
      <xdr:row>0</xdr:row>
      <xdr:rowOff>0</xdr:rowOff>
    </xdr:from>
    <xdr:to>
      <xdr:col>0</xdr:col>
      <xdr:colOff>3771901</xdr:colOff>
      <xdr:row>4</xdr:row>
      <xdr:rowOff>988089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0"/>
          <a:ext cx="1514476" cy="1550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37"/>
  <sheetViews>
    <sheetView tabSelected="1" zoomScaleNormal="100" workbookViewId="0">
      <selection activeCell="A5" sqref="A5"/>
    </sheetView>
  </sheetViews>
  <sheetFormatPr defaultColWidth="8.75" defaultRowHeight="10.5" x14ac:dyDescent="0.15"/>
  <cols>
    <col min="1" max="1" width="61.25" style="1" customWidth="1"/>
    <col min="2" max="2" width="8.375" style="5" bestFit="1" customWidth="1"/>
    <col min="3" max="3" width="1.875" style="6" customWidth="1"/>
    <col min="4" max="4" width="8.625" style="5" bestFit="1" customWidth="1"/>
    <col min="5" max="5" width="1.375" style="6" bestFit="1" customWidth="1"/>
    <col min="6" max="16384" width="8.75" style="1"/>
  </cols>
  <sheetData>
    <row r="4" spans="1:8" ht="12.75" customHeight="1" x14ac:dyDescent="0.15"/>
    <row r="5" spans="1:8" ht="105" customHeight="1" x14ac:dyDescent="0.35">
      <c r="A5" s="79" t="s">
        <v>127</v>
      </c>
    </row>
    <row r="6" spans="1:8" x14ac:dyDescent="0.15">
      <c r="A6" s="13" t="s">
        <v>40</v>
      </c>
      <c r="B6" s="14"/>
      <c r="C6" s="15"/>
      <c r="D6" s="14"/>
    </row>
    <row r="7" spans="1:8" x14ac:dyDescent="0.15">
      <c r="A7" s="13" t="s">
        <v>39</v>
      </c>
      <c r="B7" s="17"/>
      <c r="C7" s="16"/>
      <c r="D7" s="17"/>
      <c r="E7" s="18"/>
      <c r="F7" s="2"/>
      <c r="G7" s="2"/>
      <c r="H7" s="2"/>
    </row>
    <row r="8" spans="1:8" x14ac:dyDescent="0.15">
      <c r="A8" s="19" t="s">
        <v>41</v>
      </c>
      <c r="B8" s="20">
        <f>SUM(Rates!C8/Rates!$A$2)</f>
        <v>106594.21487603306</v>
      </c>
      <c r="C8" s="21"/>
      <c r="D8" s="14"/>
      <c r="E8" s="22"/>
      <c r="F8" s="3"/>
      <c r="G8" s="3"/>
      <c r="H8" s="3"/>
    </row>
    <row r="9" spans="1:8" x14ac:dyDescent="0.15">
      <c r="A9" s="23" t="s">
        <v>42</v>
      </c>
      <c r="B9" s="24"/>
      <c r="C9" s="25"/>
      <c r="D9" s="26">
        <f>SUM(Rates!D8/Rates!$A$2)</f>
        <v>111110.74380165289</v>
      </c>
      <c r="E9" s="27"/>
      <c r="F9" s="3"/>
      <c r="G9" s="3"/>
      <c r="H9" s="3"/>
    </row>
    <row r="10" spans="1:8" x14ac:dyDescent="0.15">
      <c r="A10" s="74" t="s">
        <v>11</v>
      </c>
      <c r="B10" s="75">
        <v>3500</v>
      </c>
      <c r="C10" s="28"/>
      <c r="D10" s="29"/>
      <c r="E10" s="22"/>
      <c r="F10" s="3"/>
      <c r="G10" s="3"/>
      <c r="H10" s="3"/>
    </row>
    <row r="11" spans="1:8" x14ac:dyDescent="0.15">
      <c r="A11" s="76" t="s">
        <v>12</v>
      </c>
      <c r="B11" s="77">
        <v>4400</v>
      </c>
      <c r="C11" s="30"/>
      <c r="D11" s="29"/>
      <c r="E11" s="18"/>
      <c r="F11" s="2"/>
      <c r="G11" s="2"/>
      <c r="H11" s="2"/>
    </row>
    <row r="12" spans="1:8" x14ac:dyDescent="0.15">
      <c r="A12" s="31" t="s">
        <v>4</v>
      </c>
      <c r="B12" s="32" t="s">
        <v>5</v>
      </c>
      <c r="D12" s="33" t="s">
        <v>38</v>
      </c>
      <c r="E12" s="18"/>
      <c r="F12" s="2"/>
      <c r="G12" s="2"/>
      <c r="H12" s="2"/>
    </row>
    <row r="13" spans="1:8" x14ac:dyDescent="0.15">
      <c r="A13" s="34" t="s">
        <v>43</v>
      </c>
      <c r="B13" s="35" t="s">
        <v>13</v>
      </c>
      <c r="C13" s="36"/>
      <c r="D13" s="37" t="s">
        <v>13</v>
      </c>
      <c r="E13" s="38"/>
      <c r="F13" s="4"/>
      <c r="G13" s="4"/>
      <c r="H13" s="4"/>
    </row>
    <row r="14" spans="1:8" x14ac:dyDescent="0.15">
      <c r="A14" s="34" t="s">
        <v>77</v>
      </c>
      <c r="B14" s="35" t="s">
        <v>13</v>
      </c>
      <c r="C14" s="36"/>
      <c r="D14" s="37" t="s">
        <v>13</v>
      </c>
      <c r="E14" s="38"/>
      <c r="F14" s="4"/>
      <c r="G14" s="4"/>
      <c r="H14" s="4"/>
    </row>
    <row r="15" spans="1:8" x14ac:dyDescent="0.15">
      <c r="A15" s="34" t="s">
        <v>0</v>
      </c>
      <c r="B15" s="35" t="s">
        <v>13</v>
      </c>
      <c r="C15" s="36"/>
      <c r="D15" s="37" t="s">
        <v>13</v>
      </c>
      <c r="E15" s="18"/>
      <c r="F15" s="2"/>
      <c r="G15" s="2"/>
      <c r="H15" s="2"/>
    </row>
    <row r="16" spans="1:8" x14ac:dyDescent="0.15">
      <c r="A16" s="34" t="s">
        <v>44</v>
      </c>
      <c r="B16" s="35" t="s">
        <v>13</v>
      </c>
      <c r="C16" s="36"/>
      <c r="D16" s="37" t="s">
        <v>13</v>
      </c>
      <c r="E16" s="18"/>
      <c r="F16" s="2"/>
      <c r="G16" s="2"/>
      <c r="H16" s="2"/>
    </row>
    <row r="17" spans="1:8" x14ac:dyDescent="0.15">
      <c r="A17" s="34" t="s">
        <v>18</v>
      </c>
      <c r="B17" s="35" t="s">
        <v>13</v>
      </c>
      <c r="C17" s="36"/>
      <c r="D17" s="37" t="s">
        <v>13</v>
      </c>
      <c r="E17" s="18"/>
      <c r="F17" s="2"/>
      <c r="G17" s="2"/>
      <c r="H17" s="2"/>
    </row>
    <row r="18" spans="1:8" x14ac:dyDescent="0.15">
      <c r="A18" s="65" t="s">
        <v>76</v>
      </c>
      <c r="B18" s="35" t="s">
        <v>13</v>
      </c>
      <c r="C18" s="36"/>
      <c r="D18" s="37" t="s">
        <v>13</v>
      </c>
      <c r="E18" s="18"/>
      <c r="F18" s="2"/>
      <c r="G18" s="2"/>
      <c r="H18" s="2"/>
    </row>
    <row r="19" spans="1:8" x14ac:dyDescent="0.15">
      <c r="A19" s="34" t="s">
        <v>19</v>
      </c>
      <c r="B19" s="35" t="s">
        <v>13</v>
      </c>
      <c r="C19" s="36"/>
      <c r="D19" s="37" t="s">
        <v>13</v>
      </c>
      <c r="E19" s="18"/>
      <c r="F19" s="2"/>
      <c r="G19" s="2"/>
      <c r="H19" s="2"/>
    </row>
    <row r="20" spans="1:8" x14ac:dyDescent="0.15">
      <c r="A20" s="34" t="s">
        <v>68</v>
      </c>
      <c r="B20" s="35" t="s">
        <v>13</v>
      </c>
      <c r="C20" s="36"/>
      <c r="D20" s="37" t="s">
        <v>13</v>
      </c>
      <c r="E20" s="18"/>
      <c r="F20" s="2"/>
      <c r="G20" s="2"/>
      <c r="H20" s="2"/>
    </row>
    <row r="21" spans="1:8" x14ac:dyDescent="0.15">
      <c r="A21" s="34" t="s">
        <v>20</v>
      </c>
      <c r="B21" s="35" t="s">
        <v>13</v>
      </c>
      <c r="D21" s="39" t="s">
        <v>13</v>
      </c>
    </row>
    <row r="22" spans="1:8" x14ac:dyDescent="0.15">
      <c r="A22" s="65" t="s">
        <v>119</v>
      </c>
      <c r="B22" s="35" t="s">
        <v>13</v>
      </c>
      <c r="C22" s="36"/>
      <c r="D22" s="37" t="s">
        <v>13</v>
      </c>
      <c r="E22" s="18"/>
      <c r="F22" s="2"/>
      <c r="G22" s="2"/>
      <c r="H22" s="2"/>
    </row>
    <row r="23" spans="1:8" x14ac:dyDescent="0.15">
      <c r="A23" s="34" t="s">
        <v>21</v>
      </c>
      <c r="B23" s="35" t="s">
        <v>13</v>
      </c>
      <c r="C23" s="36"/>
      <c r="D23" s="37" t="s">
        <v>13</v>
      </c>
    </row>
    <row r="24" spans="1:8" x14ac:dyDescent="0.15">
      <c r="A24" s="34" t="s">
        <v>1</v>
      </c>
      <c r="B24" s="35" t="s">
        <v>13</v>
      </c>
      <c r="C24" s="36"/>
      <c r="D24" s="37" t="s">
        <v>13</v>
      </c>
    </row>
    <row r="25" spans="1:8" x14ac:dyDescent="0.15">
      <c r="A25" s="66" t="s">
        <v>120</v>
      </c>
      <c r="B25" s="35" t="s">
        <v>13</v>
      </c>
      <c r="D25" s="37" t="s">
        <v>13</v>
      </c>
    </row>
    <row r="26" spans="1:8" x14ac:dyDescent="0.15">
      <c r="A26" s="34" t="s">
        <v>45</v>
      </c>
      <c r="B26" s="35" t="s">
        <v>13</v>
      </c>
      <c r="D26" s="39" t="s">
        <v>13</v>
      </c>
    </row>
    <row r="27" spans="1:8" x14ac:dyDescent="0.15">
      <c r="A27" s="34" t="s">
        <v>22</v>
      </c>
      <c r="B27" s="35" t="s">
        <v>13</v>
      </c>
      <c r="D27" s="39" t="s">
        <v>13</v>
      </c>
    </row>
    <row r="28" spans="1:8" x14ac:dyDescent="0.15">
      <c r="A28" s="34" t="s">
        <v>23</v>
      </c>
      <c r="B28" s="35" t="s">
        <v>13</v>
      </c>
      <c r="D28" s="39" t="s">
        <v>13</v>
      </c>
    </row>
    <row r="29" spans="1:8" x14ac:dyDescent="0.15">
      <c r="A29" s="34" t="s">
        <v>24</v>
      </c>
      <c r="B29" s="35" t="s">
        <v>13</v>
      </c>
      <c r="D29" s="39" t="s">
        <v>13</v>
      </c>
    </row>
    <row r="30" spans="1:8" ht="42" x14ac:dyDescent="0.15">
      <c r="A30" s="34" t="s">
        <v>30</v>
      </c>
      <c r="B30" s="35" t="s">
        <v>13</v>
      </c>
      <c r="D30" s="39" t="s">
        <v>13</v>
      </c>
    </row>
    <row r="31" spans="1:8" x14ac:dyDescent="0.15">
      <c r="A31" s="34" t="s">
        <v>32</v>
      </c>
      <c r="B31" s="35" t="s">
        <v>13</v>
      </c>
      <c r="D31" s="39" t="s">
        <v>13</v>
      </c>
    </row>
    <row r="32" spans="1:8" x14ac:dyDescent="0.15">
      <c r="A32" s="34" t="s">
        <v>46</v>
      </c>
      <c r="B32" s="35" t="s">
        <v>13</v>
      </c>
      <c r="D32" s="39" t="s">
        <v>13</v>
      </c>
    </row>
    <row r="33" spans="1:5" x14ac:dyDescent="0.15">
      <c r="A33" s="34" t="s">
        <v>48</v>
      </c>
      <c r="B33" s="35" t="s">
        <v>13</v>
      </c>
      <c r="D33" s="40"/>
    </row>
    <row r="34" spans="1:5" x14ac:dyDescent="0.15">
      <c r="A34" s="34" t="s">
        <v>75</v>
      </c>
      <c r="B34" s="40"/>
      <c r="D34" s="39" t="s">
        <v>13</v>
      </c>
    </row>
    <row r="35" spans="1:5" x14ac:dyDescent="0.15">
      <c r="A35" s="34" t="s">
        <v>50</v>
      </c>
      <c r="B35" s="40"/>
      <c r="D35" s="39" t="s">
        <v>13</v>
      </c>
    </row>
    <row r="36" spans="1:5" x14ac:dyDescent="0.15">
      <c r="A36" s="34" t="s">
        <v>69</v>
      </c>
      <c r="B36" s="35" t="s">
        <v>13</v>
      </c>
      <c r="D36" s="39" t="s">
        <v>13</v>
      </c>
    </row>
    <row r="37" spans="1:5" x14ac:dyDescent="0.15">
      <c r="A37" s="34" t="s">
        <v>47</v>
      </c>
      <c r="B37" s="35" t="s">
        <v>13</v>
      </c>
      <c r="D37" s="39" t="s">
        <v>13</v>
      </c>
    </row>
    <row r="38" spans="1:5" x14ac:dyDescent="0.15">
      <c r="A38" s="34" t="s">
        <v>118</v>
      </c>
      <c r="B38" s="41"/>
      <c r="D38" s="39" t="s">
        <v>13</v>
      </c>
    </row>
    <row r="39" spans="1:5" x14ac:dyDescent="0.15">
      <c r="A39" s="34" t="s">
        <v>70</v>
      </c>
      <c r="B39" s="41"/>
      <c r="D39" s="39" t="s">
        <v>13</v>
      </c>
    </row>
    <row r="40" spans="1:5" x14ac:dyDescent="0.15">
      <c r="A40" s="34" t="s">
        <v>25</v>
      </c>
      <c r="B40" s="40"/>
      <c r="D40" s="39" t="s">
        <v>13</v>
      </c>
    </row>
    <row r="41" spans="1:5" x14ac:dyDescent="0.15">
      <c r="A41" s="34" t="s">
        <v>49</v>
      </c>
      <c r="B41" s="41"/>
      <c r="D41" s="39" t="s">
        <v>13</v>
      </c>
    </row>
    <row r="42" spans="1:5" x14ac:dyDescent="0.15">
      <c r="A42" s="34" t="s">
        <v>65</v>
      </c>
      <c r="B42" s="41"/>
      <c r="D42" s="39" t="s">
        <v>13</v>
      </c>
    </row>
    <row r="43" spans="1:5" x14ac:dyDescent="0.15">
      <c r="A43" s="34" t="s">
        <v>33</v>
      </c>
      <c r="B43" s="41"/>
      <c r="D43" s="39" t="s">
        <v>13</v>
      </c>
    </row>
    <row r="44" spans="1:5" ht="12.75" x14ac:dyDescent="0.2">
      <c r="A44" s="51"/>
      <c r="B44" s="49"/>
      <c r="C44" s="49"/>
      <c r="D44" s="49"/>
    </row>
    <row r="45" spans="1:5" ht="12.75" x14ac:dyDescent="0.2">
      <c r="A45" s="51"/>
      <c r="B45" s="49"/>
      <c r="C45" s="49"/>
      <c r="D45" s="49"/>
    </row>
    <row r="46" spans="1:5" x14ac:dyDescent="0.15">
      <c r="A46" s="31" t="s">
        <v>14</v>
      </c>
      <c r="B46" s="43"/>
      <c r="C46" s="42"/>
      <c r="D46" s="45"/>
      <c r="E46" s="44"/>
    </row>
    <row r="47" spans="1:5" x14ac:dyDescent="0.15">
      <c r="A47" s="31" t="str">
        <f>Rates!B52</f>
        <v>Hull &amp; appendages</v>
      </c>
      <c r="B47" s="43"/>
      <c r="C47" s="42"/>
      <c r="D47" s="45"/>
      <c r="E47" s="44"/>
    </row>
    <row r="48" spans="1:5" x14ac:dyDescent="0.15">
      <c r="A48" s="46" t="str">
        <f>Rates!B53</f>
        <v>Coloured hull (Whisper grey, Star &amp; Stripes, Carinthia Blue)</v>
      </c>
      <c r="B48" s="43">
        <f>SUM(Rates!C53/Rates!$A$2)</f>
        <v>10840.495867768595</v>
      </c>
      <c r="C48" s="42"/>
      <c r="D48" s="45"/>
      <c r="E48" s="44"/>
    </row>
    <row r="49" spans="1:5" x14ac:dyDescent="0.15">
      <c r="A49" s="46" t="str">
        <f>Rates!B54</f>
        <v>Epoxy protection</v>
      </c>
      <c r="B49" s="43">
        <f>SUM(Rates!C54/Rates!$A$2)</f>
        <v>1222.3140495867769</v>
      </c>
      <c r="C49" s="47"/>
      <c r="D49" s="29"/>
      <c r="E49" s="44"/>
    </row>
    <row r="50" spans="1:5" x14ac:dyDescent="0.15">
      <c r="A50" s="31" t="str">
        <f>Rates!B55</f>
        <v>Engine</v>
      </c>
      <c r="B50" s="43"/>
      <c r="C50" s="47"/>
      <c r="D50" s="29"/>
      <c r="E50" s="44"/>
    </row>
    <row r="51" spans="1:5" x14ac:dyDescent="0.15">
      <c r="A51" s="46" t="str">
        <f>Rates!B56</f>
        <v>40hp engine</v>
      </c>
      <c r="B51" s="43">
        <f>SUM(Rates!C56/Rates!$A$2)</f>
        <v>1494.2148760330579</v>
      </c>
      <c r="C51" s="47"/>
      <c r="D51" s="29"/>
      <c r="E51" s="44"/>
    </row>
    <row r="52" spans="1:5" x14ac:dyDescent="0.15">
      <c r="A52" s="46" t="str">
        <f>Rates!B57</f>
        <v>2 blade folding propeller</v>
      </c>
      <c r="B52" s="43">
        <f>SUM(Rates!C57/Rates!$A$2)</f>
        <v>638.84297520661164</v>
      </c>
      <c r="C52" s="47"/>
      <c r="D52" s="29"/>
      <c r="E52" s="44"/>
    </row>
    <row r="53" spans="1:5" x14ac:dyDescent="0.15">
      <c r="A53" s="31" t="str">
        <f>Rates!B58</f>
        <v>Sails &amp; Rigging</v>
      </c>
      <c r="B53" s="43"/>
      <c r="C53" s="47"/>
      <c r="D53" s="29"/>
      <c r="E53" s="44"/>
    </row>
    <row r="54" spans="1:5" x14ac:dyDescent="0.15">
      <c r="A54" s="46" t="str">
        <f>Rates!B59</f>
        <v>Mainsail with lazy bag &amp; 110% genoa in dacron</v>
      </c>
      <c r="B54" s="43">
        <f>SUM(Rates!C59/Rates!$A$2)</f>
        <v>2800</v>
      </c>
      <c r="C54" s="47"/>
      <c r="D54" s="29"/>
      <c r="E54" s="44"/>
    </row>
    <row r="55" spans="1:5" x14ac:dyDescent="0.15">
      <c r="A55" s="46" t="str">
        <f>Rates!B60</f>
        <v>Windward full batten mainsail, lazy bag &amp; 110% tri radial genoa</v>
      </c>
      <c r="B55" s="43">
        <f>SUM(Rates!C60/Rates!$A$2)</f>
        <v>5961.9834710743808</v>
      </c>
      <c r="C55" s="47"/>
      <c r="D55" s="29"/>
      <c r="E55" s="44"/>
    </row>
    <row r="56" spans="1:5" x14ac:dyDescent="0.15">
      <c r="A56" s="46" t="str">
        <f>Rates!B61</f>
        <v>Windward GV Regatta main, lazy bag and tri radial 110% genoa</v>
      </c>
      <c r="B56" s="43">
        <f>SUM(Rates!C61/Rates!$A$2)</f>
        <v>6097.5206611570247</v>
      </c>
      <c r="C56" s="47"/>
      <c r="D56" s="29"/>
      <c r="E56" s="44"/>
    </row>
    <row r="57" spans="1:5" x14ac:dyDescent="0.15">
      <c r="A57" s="31" t="str">
        <f>Rates!B62</f>
        <v>Deck gear /rigging</v>
      </c>
      <c r="B57" s="43"/>
      <c r="C57" s="47"/>
      <c r="D57" s="29"/>
      <c r="E57" s="44"/>
    </row>
    <row r="58" spans="1:5" x14ac:dyDescent="0.15">
      <c r="A58" s="46" t="str">
        <f>Rates!B63</f>
        <v>Upgraded Genoa winches to ST45</v>
      </c>
      <c r="B58" s="43">
        <f>SUM(Rates!C63/Rates!$A$2)</f>
        <v>559.50413223140492</v>
      </c>
      <c r="C58" s="47"/>
      <c r="D58" s="29"/>
      <c r="E58" s="44"/>
    </row>
    <row r="59" spans="1:5" x14ac:dyDescent="0.15">
      <c r="A59" s="46" t="str">
        <f>Rates!B64</f>
        <v xml:space="preserve">Set of spinnaker &amp; mainsail winches </v>
      </c>
      <c r="B59" s="43">
        <f>SUM(Rates!C64/Rates!$A$2)</f>
        <v>845.4545454545455</v>
      </c>
      <c r="C59" s="47"/>
      <c r="D59" s="29"/>
      <c r="E59" s="44"/>
    </row>
    <row r="60" spans="1:5" x14ac:dyDescent="0.15">
      <c r="A60" s="46" t="str">
        <f>Rates!B65</f>
        <v>Symmetrical spinnaker deck fittings with aluminium pole</v>
      </c>
      <c r="B60" s="43">
        <f>SUM(Rates!C65/Rates!$A$2)</f>
        <v>1942.1487603305786</v>
      </c>
      <c r="C60" s="47"/>
      <c r="D60" s="29"/>
      <c r="E60" s="44"/>
    </row>
    <row r="61" spans="1:5" x14ac:dyDescent="0.15">
      <c r="A61" s="46" t="str">
        <f>Rates!B66</f>
        <v>Carbon pole in place of aluminium pole</v>
      </c>
      <c r="B61" s="43">
        <f>SUM(Rates!C66/Rates!$A$2)</f>
        <v>1671.0743801652893</v>
      </c>
      <c r="C61" s="47"/>
      <c r="D61" s="29"/>
      <c r="E61" s="44"/>
    </row>
    <row r="62" spans="1:5" x14ac:dyDescent="0.15">
      <c r="A62" s="46" t="str">
        <f>Rates!B67</f>
        <v>Carbon bowsprit (requires Dynamic version)</v>
      </c>
      <c r="B62" s="43">
        <f>SUM(Rates!C67/Rates!$A$2)</f>
        <v>2258.6776859504134</v>
      </c>
      <c r="C62" s="47"/>
      <c r="D62" s="29"/>
      <c r="E62" s="44"/>
    </row>
    <row r="63" spans="1:5" x14ac:dyDescent="0.15">
      <c r="A63" s="46" t="str">
        <f>Rates!B68</f>
        <v>German mainsheet system</v>
      </c>
      <c r="B63" s="43">
        <f>SUM(Rates!C68/Rates!$A$2)</f>
        <v>682.64462809917359</v>
      </c>
      <c r="C63" s="47"/>
      <c r="D63" s="29"/>
      <c r="E63" s="44"/>
    </row>
    <row r="64" spans="1:5" x14ac:dyDescent="0.15">
      <c r="A64" s="46" t="str">
        <f>Rates!B69</f>
        <v>Removable inner forestay with tensioner and halyard</v>
      </c>
      <c r="B64" s="43">
        <f>SUM(Rates!C69/Rates!$A$2)</f>
        <v>891.73553719008271</v>
      </c>
      <c r="C64" s="47"/>
      <c r="D64" s="29"/>
      <c r="E64" s="44"/>
    </row>
    <row r="65" spans="1:5" x14ac:dyDescent="0.15">
      <c r="A65" s="46" t="str">
        <f>Rates!B70</f>
        <v>Aluminium bowsprit</v>
      </c>
      <c r="B65" s="43">
        <f>SUM(Rates!C70/Rates!$A$2)</f>
        <v>717.35537190082641</v>
      </c>
      <c r="C65" s="47"/>
      <c r="D65" s="29"/>
      <c r="E65" s="44"/>
    </row>
    <row r="66" spans="1:5" x14ac:dyDescent="0.15">
      <c r="A66" s="46" t="str">
        <f>Rates!B71</f>
        <v>Asymetric spinnaker gear</v>
      </c>
      <c r="B66" s="43">
        <f>SUM(Rates!C71/Rates!$A$2)</f>
        <v>534.71074380165294</v>
      </c>
      <c r="C66" s="47"/>
      <c r="D66" s="29"/>
      <c r="E66" s="44"/>
    </row>
    <row r="67" spans="1:5" x14ac:dyDescent="0.15">
      <c r="A67" s="46" t="str">
        <f>Rates!B72</f>
        <v>Adjustable Genoa cars</v>
      </c>
      <c r="B67" s="43">
        <f>SUM(Rates!C72/Rates!$A$2)</f>
        <v>460.3305785123967</v>
      </c>
      <c r="C67" s="47"/>
      <c r="D67" s="29"/>
      <c r="E67" s="44"/>
    </row>
    <row r="68" spans="1:5" x14ac:dyDescent="0.15">
      <c r="A68" s="46" t="str">
        <f>Rates!B73</f>
        <v>Running rigging in Dyneema</v>
      </c>
      <c r="B68" s="43">
        <f>SUM(Rates!C73/Rates!$A$2)</f>
        <v>420.6611570247934</v>
      </c>
      <c r="C68" s="47"/>
      <c r="D68" s="29"/>
      <c r="E68" s="44"/>
    </row>
    <row r="69" spans="1:5" x14ac:dyDescent="0.15">
      <c r="A69" s="46" t="str">
        <f>Rates!B74</f>
        <v>Dyform standing rigging</v>
      </c>
      <c r="B69" s="43">
        <f>SUM(Rates!C74/Rates!$A$2)</f>
        <v>666.11570247933889</v>
      </c>
      <c r="C69" s="47"/>
      <c r="D69" s="29"/>
      <c r="E69" s="44"/>
    </row>
    <row r="70" spans="1:5" x14ac:dyDescent="0.15">
      <c r="A70" s="46" t="str">
        <f>Rates!B75</f>
        <v>Adjustable 24 thread backstay - port &amp; starboard</v>
      </c>
      <c r="B70" s="43">
        <f>SUM(Rates!C75/Rates!$A$2)</f>
        <v>420.6611570247934</v>
      </c>
      <c r="C70" s="47"/>
      <c r="D70" s="29"/>
      <c r="E70" s="44"/>
    </row>
    <row r="71" spans="1:5" x14ac:dyDescent="0.15">
      <c r="A71" s="46" t="str">
        <f>Rates!B76</f>
        <v>Flat deck genoa furler</v>
      </c>
      <c r="B71" s="43">
        <f>SUM(Rates!C76/Rates!$A$2)</f>
        <v>1187.6033057851239</v>
      </c>
      <c r="C71" s="47"/>
      <c r="D71" s="29"/>
      <c r="E71" s="44"/>
    </row>
    <row r="72" spans="1:5" x14ac:dyDescent="0.15">
      <c r="A72" s="46" t="str">
        <f>Rates!B77</f>
        <v>Black laquered mast</v>
      </c>
      <c r="B72" s="43">
        <f>SUM(Rates!C77/Rates!$A$2)</f>
        <v>3161.9834710743803</v>
      </c>
      <c r="C72" s="47"/>
      <c r="D72" s="29"/>
      <c r="E72" s="44"/>
    </row>
    <row r="73" spans="1:5" x14ac:dyDescent="0.15">
      <c r="A73" s="46" t="str">
        <f>Rates!B78</f>
        <v>Main anchor, 6 fenders, 3 warps</v>
      </c>
      <c r="B73" s="43">
        <f>SUM(Rates!C78/Rates!$A$2)</f>
        <v>1029.7520661157025</v>
      </c>
      <c r="C73" s="47"/>
      <c r="D73" s="29"/>
      <c r="E73" s="44"/>
    </row>
    <row r="74" spans="1:5" x14ac:dyDescent="0.15">
      <c r="A74" s="31" t="str">
        <f>Rates!B79</f>
        <v>Deck equipment</v>
      </c>
      <c r="B74" s="43"/>
      <c r="C74" s="47"/>
      <c r="D74" s="29"/>
      <c r="E74" s="44"/>
    </row>
    <row r="75" spans="1:5" x14ac:dyDescent="0.15">
      <c r="A75" s="46" t="str">
        <f>Rates!B80</f>
        <v>Teak cockpit floor &amp; seats</v>
      </c>
      <c r="B75" s="43">
        <f>SUM(Rates!C80/Rates!$A$2)</f>
        <v>1761.1570247933885</v>
      </c>
      <c r="C75" s="47"/>
      <c r="D75" s="29"/>
      <c r="E75" s="44"/>
    </row>
    <row r="76" spans="1:5" x14ac:dyDescent="0.15">
      <c r="A76" s="46" t="str">
        <f>Rates!B81</f>
        <v>Teak side decks</v>
      </c>
      <c r="B76" s="43">
        <f>SUM(Rates!C81/Rates!$A$2)</f>
        <v>8988.4297520661166</v>
      </c>
      <c r="C76" s="47"/>
      <c r="D76" s="29"/>
      <c r="E76" s="44"/>
    </row>
    <row r="77" spans="1:5" x14ac:dyDescent="0.15">
      <c r="A77" s="46" t="str">
        <f>Rates!B82</f>
        <v>Stainless steel bow protector</v>
      </c>
      <c r="B77" s="43">
        <f>SUM(Rates!C82/Rates!$A$2)</f>
        <v>610.74380165289256</v>
      </c>
      <c r="C77" s="47"/>
      <c r="D77" s="29"/>
      <c r="E77" s="44"/>
    </row>
    <row r="78" spans="1:5" x14ac:dyDescent="0.15">
      <c r="A78" s="46" t="str">
        <f>Rates!B83</f>
        <v>Black carbon steering wheels</v>
      </c>
      <c r="B78" s="43">
        <f>SUM(Rates!C83/Rates!$A$2)</f>
        <v>7048.7603305785124</v>
      </c>
      <c r="C78" s="47"/>
      <c r="D78" s="29"/>
      <c r="E78" s="44"/>
    </row>
    <row r="79" spans="1:5" x14ac:dyDescent="0.15">
      <c r="A79" s="46" t="str">
        <f>Rates!B84</f>
        <v>Black leather covered steering wheels</v>
      </c>
      <c r="B79" s="43">
        <f>SUM(Rates!C84/Rates!$A$2)</f>
        <v>1381.8181818181818</v>
      </c>
      <c r="C79" s="47"/>
      <c r="D79" s="29"/>
      <c r="E79" s="44"/>
    </row>
    <row r="80" spans="1:5" x14ac:dyDescent="0.15">
      <c r="A80" s="46" t="str">
        <f>Rates!B85</f>
        <v>Cockpit table</v>
      </c>
      <c r="B80" s="43">
        <f>SUM(Rates!C85/Rates!$A$2)</f>
        <v>892.56198347107443</v>
      </c>
      <c r="C80" s="47"/>
      <c r="D80" s="29"/>
      <c r="E80" s="44"/>
    </row>
    <row r="81" spans="1:5" x14ac:dyDescent="0.15">
      <c r="A81" s="46" t="str">
        <f>Rates!B86</f>
        <v>Sprayhood with hand rail</v>
      </c>
      <c r="B81" s="43">
        <f>SUM(Rates!C86/Rates!$A$2)</f>
        <v>1409.9173553719008</v>
      </c>
      <c r="C81" s="47"/>
      <c r="D81" s="29"/>
      <c r="E81" s="44"/>
    </row>
    <row r="82" spans="1:5" x14ac:dyDescent="0.15">
      <c r="A82" s="46" t="str">
        <f>Rates!B87</f>
        <v>Outboard engine bracket on pushpit</v>
      </c>
      <c r="B82" s="43">
        <f>SUM(Rates!C87/Rates!$A$2)</f>
        <v>75.206611570247929</v>
      </c>
      <c r="C82" s="47"/>
      <c r="D82" s="29"/>
      <c r="E82" s="44"/>
    </row>
    <row r="83" spans="1:5" x14ac:dyDescent="0.15">
      <c r="A83" s="46" t="str">
        <f>Rates!B88</f>
        <v>Cockpit cushions in grey</v>
      </c>
      <c r="B83" s="43">
        <f>SUM(Rates!C88/Rates!$A$2)</f>
        <v>857.85123966942149</v>
      </c>
      <c r="C83" s="47"/>
      <c r="D83" s="29"/>
      <c r="E83" s="44"/>
    </row>
    <row r="84" spans="1:5" x14ac:dyDescent="0.15">
      <c r="A84" s="46" t="str">
        <f>Rates!B89</f>
        <v>Lifeline gates (2)</v>
      </c>
      <c r="B84" s="43">
        <f>SUM(Rates!C89/Rates!$A$2)</f>
        <v>805.78512396694214</v>
      </c>
      <c r="C84" s="47"/>
      <c r="D84" s="29"/>
      <c r="E84" s="44"/>
    </row>
    <row r="85" spans="1:5" x14ac:dyDescent="0.15">
      <c r="A85" s="46" t="str">
        <f>Rates!B90</f>
        <v>Cockpit portlight in aft cabin</v>
      </c>
      <c r="B85" s="43">
        <f>SUM(Rates!C90/Rates!$A$2)</f>
        <v>376.03305785123968</v>
      </c>
      <c r="C85" s="47"/>
      <c r="D85" s="29"/>
      <c r="E85" s="44"/>
    </row>
    <row r="86" spans="1:5" x14ac:dyDescent="0.15">
      <c r="A86" s="46" t="str">
        <f>Rates!B91</f>
        <v>Dorade ventilation</v>
      </c>
      <c r="B86" s="43">
        <f>SUM(Rates!C91/Rates!$A$2)</f>
        <v>254.54545454545456</v>
      </c>
      <c r="C86" s="47"/>
      <c r="D86" s="29"/>
      <c r="E86" s="44"/>
    </row>
    <row r="87" spans="1:5" x14ac:dyDescent="0.15">
      <c r="A87" s="46" t="str">
        <f>Rates!B92</f>
        <v>2 speakers in cockpit for radio/CD</v>
      </c>
      <c r="B87" s="43">
        <f>SUM(Rates!C92/Rates!$A$2)</f>
        <v>166.11570247933884</v>
      </c>
      <c r="C87" s="47"/>
      <c r="D87" s="29"/>
      <c r="E87" s="44"/>
    </row>
    <row r="88" spans="1:5" x14ac:dyDescent="0.15">
      <c r="A88" s="46" t="str">
        <f>Rates!B93</f>
        <v>High transom door</v>
      </c>
      <c r="B88" s="43">
        <f>SUM(Rates!C93/Rates!$A$2)</f>
        <v>902.47933884297527</v>
      </c>
      <c r="C88" s="47"/>
      <c r="D88" s="29"/>
      <c r="E88" s="44"/>
    </row>
    <row r="89" spans="1:5" x14ac:dyDescent="0.15">
      <c r="A89" s="46" t="str">
        <f>Rates!B94</f>
        <v>Navigation lights on pushpit &amp; pulpit instead of mast</v>
      </c>
      <c r="B89" s="43">
        <f>SUM(Rates!C94/Rates!$A$2)</f>
        <v>230.57851239669421</v>
      </c>
      <c r="C89" s="47"/>
      <c r="D89" s="29"/>
      <c r="E89" s="44"/>
    </row>
    <row r="90" spans="1:5" x14ac:dyDescent="0.15">
      <c r="A90" s="46" t="str">
        <f>Rates!B95</f>
        <v>Removable anchor roller</v>
      </c>
      <c r="B90" s="43">
        <f>SUM(Rates!C95/Rates!$A$2)</f>
        <v>501.65289256198349</v>
      </c>
      <c r="C90" s="47"/>
      <c r="D90" s="29"/>
      <c r="E90" s="44"/>
    </row>
    <row r="91" spans="1:5" x14ac:dyDescent="0.15">
      <c r="A91" s="31" t="str">
        <f>Rates!B96</f>
        <v>Interior</v>
      </c>
      <c r="B91" s="43"/>
      <c r="C91" s="47"/>
      <c r="D91" s="29"/>
      <c r="E91" s="44"/>
    </row>
    <row r="92" spans="1:5" x14ac:dyDescent="0.15">
      <c r="A92" s="46" t="str">
        <f>Rates!B97</f>
        <v>Oak interior</v>
      </c>
      <c r="B92" s="43">
        <f>SUM(Rates!C97/Rates!$A$2)</f>
        <v>1829.7520661157025</v>
      </c>
      <c r="C92" s="47"/>
      <c r="D92" s="29"/>
      <c r="E92" s="44"/>
    </row>
    <row r="93" spans="1:5" x14ac:dyDescent="0.15">
      <c r="A93" s="46" t="str">
        <f>Rates!B98</f>
        <v>Extra aft cabin</v>
      </c>
      <c r="B93" s="43">
        <f>SUM(Rates!C98/Rates!$A$2)</f>
        <v>842.14876033057851</v>
      </c>
      <c r="C93" s="47"/>
      <c r="D93" s="29"/>
      <c r="E93" s="44"/>
    </row>
    <row r="94" spans="1:5" x14ac:dyDescent="0.15">
      <c r="A94" s="46" t="str">
        <f>Rates!B99</f>
        <v>Convertible saloon table</v>
      </c>
      <c r="B94" s="43">
        <f>SUM(Rates!C99/Rates!$A$2)</f>
        <v>550.41322314049592</v>
      </c>
      <c r="C94" s="47"/>
      <c r="D94" s="29"/>
      <c r="E94" s="44"/>
    </row>
    <row r="95" spans="1:5" x14ac:dyDescent="0.15">
      <c r="A95" s="46" t="str">
        <f>Rates!B100</f>
        <v>Ballast system in saloon tanks</v>
      </c>
      <c r="B95" s="43">
        <f>SUM(Rates!C100/Rates!$A$2)</f>
        <v>857.85123966942149</v>
      </c>
      <c r="C95" s="47"/>
      <c r="D95" s="29"/>
      <c r="E95" s="44"/>
    </row>
    <row r="96" spans="1:5" x14ac:dyDescent="0.15">
      <c r="A96" s="46" t="str">
        <f>Rates!B101</f>
        <v>Removable upper furniture in saloon</v>
      </c>
      <c r="B96" s="43">
        <f>SUM(Rates!C101/Rates!$A$2)</f>
        <v>478.51239669421489</v>
      </c>
      <c r="C96" s="47"/>
      <c r="D96" s="29"/>
      <c r="E96" s="44"/>
    </row>
    <row r="97" spans="1:5" x14ac:dyDescent="0.15">
      <c r="A97" s="46" t="str">
        <f>Rates!B102</f>
        <v>Anti roll partition in forecabin</v>
      </c>
      <c r="B97" s="43">
        <f>SUM(Rates!C102/Rates!$A$2)</f>
        <v>426.44628099173553</v>
      </c>
      <c r="C97" s="47"/>
      <c r="D97" s="29"/>
      <c r="E97" s="44"/>
    </row>
    <row r="98" spans="1:5" x14ac:dyDescent="0.15">
      <c r="A98" s="46" t="str">
        <f>Rates!B103</f>
        <v>Extra for Bora Bora 17 brown saloon cushions (oak only)</v>
      </c>
      <c r="B98" s="43">
        <f>SUM(Rates!C103/Rates!$A$2)</f>
        <v>360.3305785123967</v>
      </c>
      <c r="C98" s="47"/>
      <c r="D98" s="29"/>
      <c r="E98" s="44"/>
    </row>
    <row r="99" spans="1:5" x14ac:dyDescent="0.15">
      <c r="A99" s="46" t="str">
        <f>Rates!B104</f>
        <v>Extra for Bora Bora 21 fawn saloon cushions (oak only)</v>
      </c>
      <c r="B99" s="43">
        <f>SUM(Rates!C104/Rates!$A$2)</f>
        <v>360.3305785123967</v>
      </c>
      <c r="C99" s="47"/>
      <c r="D99" s="29"/>
      <c r="E99" s="44"/>
    </row>
    <row r="100" spans="1:5" x14ac:dyDescent="0.15">
      <c r="A100" s="46" t="str">
        <f>Rates!B105</f>
        <v>Extra for Lodge storm saloon cushions (oak only)</v>
      </c>
      <c r="B100" s="43">
        <f>SUM(Rates!C105/Rates!$A$2)</f>
        <v>691.73553719008271</v>
      </c>
      <c r="C100" s="47"/>
      <c r="D100" s="29"/>
      <c r="E100" s="44"/>
    </row>
    <row r="101" spans="1:5" x14ac:dyDescent="0.15">
      <c r="A101" s="46" t="str">
        <f>Rates!B106</f>
        <v>Extra for Relax beige saloon cushions (maobi only)</v>
      </c>
      <c r="B101" s="43">
        <f>SUM(Rates!C106/Rates!$A$2)</f>
        <v>264.4628099173554</v>
      </c>
      <c r="C101" s="47"/>
      <c r="D101" s="29"/>
      <c r="E101" s="44"/>
    </row>
    <row r="102" spans="1:5" x14ac:dyDescent="0.15">
      <c r="A102" s="46" t="str">
        <f>Rates!B107</f>
        <v>Extra for Stone (grey suedette) saloon cushions (moabi only)</v>
      </c>
      <c r="B102" s="43">
        <f>SUM(Rates!C107/Rates!$A$2)</f>
        <v>691.73553719008271</v>
      </c>
      <c r="C102" s="47"/>
      <c r="D102" s="29"/>
      <c r="E102" s="44"/>
    </row>
    <row r="103" spans="1:5" x14ac:dyDescent="0.15">
      <c r="A103" s="46" t="str">
        <f>Rates!B108</f>
        <v>Extra for Devon Turtledove leather saloon cushions</v>
      </c>
      <c r="B103" s="43">
        <f>SUM(Rates!C108/Rates!$A$2)</f>
        <v>2616.5289256198348</v>
      </c>
      <c r="C103" s="47"/>
      <c r="D103" s="29"/>
      <c r="E103" s="44"/>
    </row>
    <row r="104" spans="1:5" x14ac:dyDescent="0.15">
      <c r="A104" s="46" t="str">
        <f>Rates!B109</f>
        <v>Extra for Devon Chocolate leather saloon cushions</v>
      </c>
      <c r="B104" s="43">
        <f>SUM(Rates!C109/Rates!$A$2)</f>
        <v>2616.5289256198348</v>
      </c>
      <c r="C104" s="47"/>
      <c r="D104" s="29"/>
      <c r="E104" s="44"/>
    </row>
    <row r="105" spans="1:5" x14ac:dyDescent="0.15">
      <c r="A105" s="46" t="str">
        <f>Rates!B110</f>
        <v>Extra for Devon beige leather saloon cushions</v>
      </c>
      <c r="B105" s="43">
        <f>SUM(Rates!C110/Rates!$A$2)</f>
        <v>2616.5289256198348</v>
      </c>
      <c r="C105" s="47"/>
      <c r="D105" s="29"/>
      <c r="E105" s="44"/>
    </row>
    <row r="106" spans="1:5" x14ac:dyDescent="0.15">
      <c r="A106" s="46" t="str">
        <f>Rates!B111</f>
        <v>Extra for microfibre light grey saloon cushions</v>
      </c>
      <c r="B106" s="43">
        <f>SUM(Rates!C111/Rates!$A$2)</f>
        <v>691.73553719008271</v>
      </c>
      <c r="C106" s="47"/>
      <c r="D106" s="29"/>
      <c r="E106" s="44"/>
    </row>
    <row r="107" spans="1:5" x14ac:dyDescent="0.15">
      <c r="A107" s="46" t="str">
        <f>Rates!B112</f>
        <v>Extra for microfibre Turtledove grey saloon cushions</v>
      </c>
      <c r="B107" s="43">
        <f>SUM(Rates!C112/Rates!$A$2)</f>
        <v>691.73553719008271</v>
      </c>
      <c r="C107" s="50"/>
      <c r="D107" s="29"/>
      <c r="E107" s="44"/>
    </row>
    <row r="108" spans="1:5" x14ac:dyDescent="0.15">
      <c r="A108" s="46" t="str">
        <f>Rates!B113</f>
        <v>Extra for microfibre Mouse grey saloon cushions</v>
      </c>
      <c r="B108" s="43">
        <f>SUM(Rates!C113/Rates!$A$2)</f>
        <v>691.73553719008271</v>
      </c>
      <c r="C108" s="50"/>
      <c r="D108" s="29"/>
      <c r="E108" s="44"/>
    </row>
    <row r="109" spans="1:5" x14ac:dyDescent="0.15">
      <c r="A109" s="46" t="str">
        <f>Rates!B114</f>
        <v>Heating (outlets in saloon, cabins &amp; head)</v>
      </c>
      <c r="B109" s="43">
        <f>SUM(Rates!C114/Rates!$A$2)</f>
        <v>3523.1404958677685</v>
      </c>
      <c r="C109" s="50"/>
      <c r="D109" s="29"/>
      <c r="E109" s="44"/>
    </row>
    <row r="110" spans="1:5" x14ac:dyDescent="0.15">
      <c r="A110" s="31" t="str">
        <f>Rates!B115</f>
        <v>Electric system</v>
      </c>
      <c r="B110" s="43"/>
      <c r="C110" s="50"/>
      <c r="D110" s="29"/>
      <c r="E110" s="44"/>
    </row>
    <row r="111" spans="1:5" x14ac:dyDescent="0.15">
      <c r="A111" s="46" t="str">
        <f>Rates!B116</f>
        <v>Electric windlass 700W (without anchor roller)</v>
      </c>
      <c r="B111" s="43">
        <f>SUM(Rates!C116/Rates!$A$2)</f>
        <v>1809.0909090909092</v>
      </c>
      <c r="C111" s="50"/>
      <c r="D111" s="29"/>
      <c r="E111" s="44"/>
    </row>
    <row r="112" spans="1:5" x14ac:dyDescent="0.15">
      <c r="A112" s="46" t="str">
        <f>Rates!B117</f>
        <v>LED saloon ceiling lighting</v>
      </c>
      <c r="B112" s="43">
        <f>SUM(Rates!C117/Rates!$A$2)</f>
        <v>423.14049586776861</v>
      </c>
      <c r="C112" s="50"/>
      <c r="D112" s="29"/>
      <c r="E112" s="44"/>
    </row>
    <row r="113" spans="1:5" x14ac:dyDescent="0.15">
      <c r="A113" s="46" t="str">
        <f>Rates!B118</f>
        <v>Radio/CD/MP3 player</v>
      </c>
      <c r="B113" s="43">
        <f>SUM(Rates!C118/Rates!$A$2)</f>
        <v>322.31404958677689</v>
      </c>
      <c r="C113" s="50"/>
      <c r="D113" s="29"/>
      <c r="E113" s="44"/>
    </row>
    <row r="114" spans="1:5" x14ac:dyDescent="0.15">
      <c r="A114" s="46" t="str">
        <f>Rates!B119</f>
        <v>300W invertor</v>
      </c>
      <c r="B114" s="43">
        <f>SUM(Rates!C119/Rates!$A$2)</f>
        <v>136.36363636363637</v>
      </c>
      <c r="C114" s="50"/>
      <c r="D114" s="29"/>
      <c r="E114" s="44"/>
    </row>
    <row r="115" spans="1:5" x14ac:dyDescent="0.15">
      <c r="A115" s="31" t="str">
        <f>Rates!B120</f>
        <v>Water system</v>
      </c>
      <c r="B115" s="43"/>
      <c r="C115" s="50"/>
      <c r="D115" s="29"/>
      <c r="E115" s="44"/>
    </row>
    <row r="116" spans="1:5" x14ac:dyDescent="0.15">
      <c r="A116" s="46" t="str">
        <f>Rates!B121</f>
        <v>Large size toilet bowl</v>
      </c>
      <c r="B116" s="43">
        <f>SUM(Rates!C121/Rates!$A$2)</f>
        <v>234.71074380165291</v>
      </c>
      <c r="C116" s="50"/>
      <c r="D116" s="29"/>
      <c r="E116" s="44"/>
    </row>
    <row r="117" spans="1:5" x14ac:dyDescent="0.15">
      <c r="A117" s="46" t="str">
        <f>Rates!B122</f>
        <v>Electric large size toilet</v>
      </c>
      <c r="B117" s="43">
        <f>SUM(Rates!C122/Rates!$A$2)</f>
        <v>406.61157024793391</v>
      </c>
      <c r="C117" s="50"/>
      <c r="D117" s="29"/>
      <c r="E117" s="44"/>
    </row>
    <row r="118" spans="1:5" x14ac:dyDescent="0.15">
      <c r="A118" s="46" t="str">
        <f>Rates!B123</f>
        <v>Electric bilge pump with automatic switch</v>
      </c>
      <c r="B118" s="43">
        <f>SUM(Rates!C123/Rates!$A$2)</f>
        <v>455.37190082644628</v>
      </c>
      <c r="C118" s="50"/>
      <c r="D118" s="29"/>
      <c r="E118" s="44"/>
    </row>
    <row r="119" spans="1:5" x14ac:dyDescent="0.15">
      <c r="A119" s="31" t="str">
        <f>Rates!B124</f>
        <v>Electronics</v>
      </c>
      <c r="B119" s="43"/>
      <c r="C119" s="50"/>
      <c r="D119" s="29"/>
      <c r="E119" s="44"/>
    </row>
    <row r="120" spans="1:5" x14ac:dyDescent="0.15">
      <c r="A120" s="46" t="str">
        <f>Rates!B125</f>
        <v>Raymarine i70 - port and starboard displays</v>
      </c>
      <c r="B120" s="43">
        <f>SUM(Rates!C125/Rates!$A$2)</f>
        <v>2161.9834710743803</v>
      </c>
      <c r="C120" s="50"/>
      <c r="D120" s="29"/>
      <c r="E120" s="44"/>
    </row>
    <row r="121" spans="1:5" x14ac:dyDescent="0.15">
      <c r="A121" s="46" t="str">
        <f>Rates!B126</f>
        <v>Additional i70 at chart table</v>
      </c>
      <c r="B121" s="43">
        <f>SUM(Rates!C126/Rates!$A$2)</f>
        <v>526.44628099173553</v>
      </c>
      <c r="C121" s="50"/>
      <c r="D121" s="29"/>
      <c r="E121" s="44"/>
    </row>
    <row r="122" spans="1:5" x14ac:dyDescent="0.15">
      <c r="A122" s="46" t="str">
        <f>Rates!B127</f>
        <v>Autopilot (rotary) with Raymarine display head</v>
      </c>
      <c r="B122" s="43">
        <f>SUM(Rates!C127/Rates!$A$2)</f>
        <v>4019.8347107438017</v>
      </c>
      <c r="C122" s="50"/>
      <c r="D122" s="29"/>
      <c r="E122" s="44"/>
    </row>
    <row r="123" spans="1:5" x14ac:dyDescent="0.15">
      <c r="A123" s="46" t="str">
        <f>Rates!B128</f>
        <v>Raymarine e7 multifunction display in cockpit (no chart)</v>
      </c>
      <c r="B123" s="43">
        <f>SUM(Rates!C128/Rates!$A$2)</f>
        <v>1971.0743801652893</v>
      </c>
      <c r="C123" s="50"/>
      <c r="D123" s="29"/>
      <c r="E123" s="44"/>
    </row>
    <row r="124" spans="1:5" x14ac:dyDescent="0.15">
      <c r="A124" s="46" t="str">
        <f>Rates!B129</f>
        <v>Raymarine e7 multifunction display at chart table (no chart)</v>
      </c>
      <c r="B124" s="43">
        <f>SUM(Rates!C129/Rates!$A$2)</f>
        <v>2133.8842975206612</v>
      </c>
      <c r="C124" s="50"/>
      <c r="D124" s="29"/>
      <c r="E124" s="44"/>
    </row>
    <row r="125" spans="1:5" x14ac:dyDescent="0.15">
      <c r="A125" s="46" t="str">
        <f>Rates!B130</f>
        <v>Interface for PC with USB port</v>
      </c>
      <c r="B125" s="43">
        <f>SUM(Rates!C130/Rates!$A$2)</f>
        <v>563.63636363636363</v>
      </c>
      <c r="C125" s="50"/>
      <c r="D125" s="29"/>
      <c r="E125" s="44"/>
    </row>
    <row r="126" spans="1:5" x14ac:dyDescent="0.15">
      <c r="A126" s="46" t="str">
        <f>Rates!B131</f>
        <v>Raymarine Ray49e VHF radio</v>
      </c>
      <c r="B126" s="43">
        <f>SUM(Rates!C131/Rates!$A$2)</f>
        <v>615.70247933884298</v>
      </c>
      <c r="C126" s="50"/>
      <c r="D126" s="29"/>
      <c r="E126" s="44"/>
    </row>
    <row r="127" spans="1:5" ht="11.25" thickBot="1" x14ac:dyDescent="0.2">
      <c r="A127" s="46" t="str">
        <f>Rates!B132</f>
        <v>VHF loud speaker in cockpit</v>
      </c>
      <c r="B127" s="43">
        <f>SUM(Rates!C132/Rates!$A$2)</f>
        <v>516.52892561983469</v>
      </c>
      <c r="C127" s="50"/>
      <c r="D127" s="29"/>
      <c r="E127" s="44"/>
    </row>
    <row r="128" spans="1:5" x14ac:dyDescent="0.15">
      <c r="A128" s="7" t="s">
        <v>6</v>
      </c>
      <c r="B128" s="10">
        <f>+SUMIF(C8:C127,"x",B8:B127)+SUMIF(E9,"x",D9)</f>
        <v>0</v>
      </c>
      <c r="C128" s="48"/>
      <c r="D128" s="48"/>
      <c r="E128" s="44"/>
    </row>
    <row r="129" spans="1:5" x14ac:dyDescent="0.15">
      <c r="A129" s="8" t="s">
        <v>8</v>
      </c>
      <c r="B129" s="11"/>
      <c r="C129" s="48"/>
      <c r="D129" s="48"/>
      <c r="E129" s="44"/>
    </row>
    <row r="130" spans="1:5" x14ac:dyDescent="0.15">
      <c r="A130" s="8" t="s">
        <v>10</v>
      </c>
      <c r="B130" s="11">
        <f>SUM(B128:B129)</f>
        <v>0</v>
      </c>
      <c r="C130" s="48"/>
      <c r="D130" s="48"/>
      <c r="E130" s="44"/>
    </row>
    <row r="131" spans="1:5" x14ac:dyDescent="0.15">
      <c r="A131" s="8" t="s">
        <v>7</v>
      </c>
      <c r="B131" s="11">
        <f>SUM(B130/100)*20</f>
        <v>0</v>
      </c>
      <c r="C131" s="48"/>
      <c r="D131" s="48"/>
      <c r="E131" s="44"/>
    </row>
    <row r="132" spans="1:5" ht="11.25" thickBot="1" x14ac:dyDescent="0.2">
      <c r="A132" s="9" t="s">
        <v>9</v>
      </c>
      <c r="B132" s="12">
        <f>SUM(B130:B131)</f>
        <v>0</v>
      </c>
      <c r="C132" s="48"/>
    </row>
    <row r="133" spans="1:5" x14ac:dyDescent="0.15">
      <c r="A133" s="13" t="s">
        <v>39</v>
      </c>
      <c r="B133" s="52"/>
      <c r="C133" s="48"/>
    </row>
    <row r="134" spans="1:5" x14ac:dyDescent="0.15">
      <c r="A134" s="30" t="s">
        <v>67</v>
      </c>
      <c r="B134" s="52"/>
      <c r="C134" s="48"/>
    </row>
    <row r="135" spans="1:5" ht="12.75" x14ac:dyDescent="0.2">
      <c r="A135" s="51" t="s">
        <v>128</v>
      </c>
      <c r="B135" s="49"/>
    </row>
    <row r="136" spans="1:5" ht="12.75" x14ac:dyDescent="0.2">
      <c r="A136" s="51" t="s">
        <v>129</v>
      </c>
      <c r="B136" s="49"/>
    </row>
    <row r="137" spans="1:5" ht="12.75" x14ac:dyDescent="0.2">
      <c r="A137" s="78" t="s">
        <v>130</v>
      </c>
      <c r="B137" s="49"/>
    </row>
  </sheetData>
  <pageMargins left="0.7" right="0.7" top="0.75" bottom="0.75" header="0.3" footer="0.3"/>
  <pageSetup paperSize="9" scale="73" orientation="portrait" r:id="rId1"/>
  <rowBreaks count="1" manualBreakCount="1">
    <brk id="45" max="16383" man="1"/>
  </rowBreaks>
  <ignoredErrors>
    <ignoredError sqref="B13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3"/>
  <sheetViews>
    <sheetView topLeftCell="A28" workbookViewId="0">
      <selection activeCell="B39" sqref="B39"/>
    </sheetView>
  </sheetViews>
  <sheetFormatPr defaultColWidth="9" defaultRowHeight="12.75" x14ac:dyDescent="0.2"/>
  <cols>
    <col min="1" max="1" width="9" style="58"/>
    <col min="2" max="2" width="29.875" style="58" bestFit="1" customWidth="1"/>
    <col min="3" max="3" width="9.875" style="57" customWidth="1"/>
    <col min="4" max="16384" width="9" style="58"/>
  </cols>
  <sheetData>
    <row r="2" spans="1:4" x14ac:dyDescent="0.2">
      <c r="A2" s="58">
        <v>1.21</v>
      </c>
    </row>
    <row r="7" spans="1:4" x14ac:dyDescent="0.2">
      <c r="C7" s="69" t="s">
        <v>93</v>
      </c>
      <c r="D7" s="70" t="s">
        <v>94</v>
      </c>
    </row>
    <row r="8" spans="1:4" x14ac:dyDescent="0.2">
      <c r="C8" s="59">
        <v>128979</v>
      </c>
      <c r="D8" s="60">
        <v>134444</v>
      </c>
    </row>
    <row r="9" spans="1:4" x14ac:dyDescent="0.2">
      <c r="C9" s="53"/>
    </row>
    <row r="10" spans="1:4" x14ac:dyDescent="0.2">
      <c r="C10" s="53"/>
    </row>
    <row r="11" spans="1:4" x14ac:dyDescent="0.2">
      <c r="C11" s="54"/>
    </row>
    <row r="45" spans="2:3" x14ac:dyDescent="0.2">
      <c r="C45" s="55"/>
    </row>
    <row r="46" spans="2:3" x14ac:dyDescent="0.2">
      <c r="C46" s="56"/>
    </row>
    <row r="47" spans="2:3" x14ac:dyDescent="0.2">
      <c r="C47" s="61"/>
    </row>
    <row r="48" spans="2:3" x14ac:dyDescent="0.2">
      <c r="B48" s="62"/>
      <c r="C48" s="61"/>
    </row>
    <row r="49" spans="2:3" x14ac:dyDescent="0.2">
      <c r="B49" s="68"/>
      <c r="C49" s="61"/>
    </row>
    <row r="50" spans="2:3" x14ac:dyDescent="0.2">
      <c r="B50" s="63"/>
      <c r="C50" s="60"/>
    </row>
    <row r="51" spans="2:3" x14ac:dyDescent="0.2">
      <c r="B51" s="63"/>
      <c r="C51" s="60"/>
    </row>
    <row r="52" spans="2:3" x14ac:dyDescent="0.2">
      <c r="B52" s="71" t="s">
        <v>95</v>
      </c>
      <c r="C52" s="60"/>
    </row>
    <row r="53" spans="2:3" ht="21" x14ac:dyDescent="0.2">
      <c r="B53" s="63" t="s">
        <v>26</v>
      </c>
      <c r="C53" s="60">
        <v>13117</v>
      </c>
    </row>
    <row r="54" spans="2:3" x14ac:dyDescent="0.2">
      <c r="B54" s="63" t="s">
        <v>66</v>
      </c>
      <c r="C54" s="60">
        <v>1479</v>
      </c>
    </row>
    <row r="55" spans="2:3" x14ac:dyDescent="0.2">
      <c r="B55" s="71" t="s">
        <v>96</v>
      </c>
      <c r="C55" s="60"/>
    </row>
    <row r="56" spans="2:3" x14ac:dyDescent="0.2">
      <c r="B56" s="72" t="s">
        <v>51</v>
      </c>
      <c r="C56" s="60">
        <v>1808</v>
      </c>
    </row>
    <row r="57" spans="2:3" x14ac:dyDescent="0.2">
      <c r="B57" s="63" t="s">
        <v>33</v>
      </c>
      <c r="C57" s="60">
        <v>773</v>
      </c>
    </row>
    <row r="58" spans="2:3" x14ac:dyDescent="0.2">
      <c r="B58" s="71" t="s">
        <v>97</v>
      </c>
      <c r="C58" s="60"/>
    </row>
    <row r="59" spans="2:3" ht="21" x14ac:dyDescent="0.2">
      <c r="B59" s="63" t="s">
        <v>78</v>
      </c>
      <c r="C59" s="60">
        <v>3388</v>
      </c>
    </row>
    <row r="60" spans="2:3" ht="21" x14ac:dyDescent="0.2">
      <c r="B60" s="67" t="s">
        <v>98</v>
      </c>
      <c r="C60" s="60">
        <v>7214</v>
      </c>
    </row>
    <row r="61" spans="2:3" ht="21" x14ac:dyDescent="0.2">
      <c r="B61" s="67" t="s">
        <v>121</v>
      </c>
      <c r="C61" s="60">
        <v>7378</v>
      </c>
    </row>
    <row r="62" spans="2:3" x14ac:dyDescent="0.2">
      <c r="B62" s="71" t="s">
        <v>99</v>
      </c>
      <c r="C62" s="60"/>
    </row>
    <row r="63" spans="2:3" x14ac:dyDescent="0.2">
      <c r="B63" s="63" t="s">
        <v>59</v>
      </c>
      <c r="C63" s="60">
        <v>677</v>
      </c>
    </row>
    <row r="64" spans="2:3" x14ac:dyDescent="0.2">
      <c r="B64" s="67" t="s">
        <v>100</v>
      </c>
      <c r="C64" s="60">
        <v>1023</v>
      </c>
    </row>
    <row r="65" spans="2:3" ht="21" x14ac:dyDescent="0.2">
      <c r="B65" s="63" t="s">
        <v>31</v>
      </c>
      <c r="C65" s="60">
        <v>2350</v>
      </c>
    </row>
    <row r="66" spans="2:3" x14ac:dyDescent="0.2">
      <c r="B66" s="63" t="s">
        <v>27</v>
      </c>
      <c r="C66" s="60">
        <v>2022</v>
      </c>
    </row>
    <row r="67" spans="2:3" ht="21" x14ac:dyDescent="0.2">
      <c r="B67" s="67" t="s">
        <v>101</v>
      </c>
      <c r="C67" s="60">
        <v>2733</v>
      </c>
    </row>
    <row r="68" spans="2:3" x14ac:dyDescent="0.2">
      <c r="B68" s="67" t="s">
        <v>50</v>
      </c>
      <c r="C68" s="60">
        <v>826</v>
      </c>
    </row>
    <row r="69" spans="2:3" ht="21" x14ac:dyDescent="0.2">
      <c r="B69" s="63" t="s">
        <v>28</v>
      </c>
      <c r="C69" s="60">
        <v>1079</v>
      </c>
    </row>
    <row r="70" spans="2:3" x14ac:dyDescent="0.2">
      <c r="B70" s="63" t="s">
        <v>79</v>
      </c>
      <c r="C70" s="60">
        <v>868</v>
      </c>
    </row>
    <row r="71" spans="2:3" x14ac:dyDescent="0.2">
      <c r="B71" s="63" t="s">
        <v>80</v>
      </c>
      <c r="C71" s="60">
        <v>647</v>
      </c>
    </row>
    <row r="72" spans="2:3" x14ac:dyDescent="0.2">
      <c r="B72" s="63" t="s">
        <v>70</v>
      </c>
      <c r="C72" s="60">
        <v>557</v>
      </c>
    </row>
    <row r="73" spans="2:3" x14ac:dyDescent="0.2">
      <c r="B73" s="63" t="s">
        <v>81</v>
      </c>
      <c r="C73" s="60">
        <v>509</v>
      </c>
    </row>
    <row r="74" spans="2:3" x14ac:dyDescent="0.2">
      <c r="B74" s="63" t="s">
        <v>25</v>
      </c>
      <c r="C74" s="60">
        <v>806</v>
      </c>
    </row>
    <row r="75" spans="2:3" ht="21" x14ac:dyDescent="0.2">
      <c r="B75" s="63" t="s">
        <v>82</v>
      </c>
      <c r="C75" s="60">
        <v>509</v>
      </c>
    </row>
    <row r="76" spans="2:3" x14ac:dyDescent="0.2">
      <c r="B76" s="63" t="s">
        <v>52</v>
      </c>
      <c r="C76" s="60">
        <v>1437</v>
      </c>
    </row>
    <row r="77" spans="2:3" x14ac:dyDescent="0.2">
      <c r="B77" s="63" t="s">
        <v>53</v>
      </c>
      <c r="C77" s="60">
        <v>3826</v>
      </c>
    </row>
    <row r="78" spans="2:3" x14ac:dyDescent="0.2">
      <c r="B78" s="63" t="s">
        <v>117</v>
      </c>
      <c r="C78" s="60">
        <v>1246</v>
      </c>
    </row>
    <row r="79" spans="2:3" x14ac:dyDescent="0.2">
      <c r="B79" s="71" t="s">
        <v>102</v>
      </c>
      <c r="C79" s="60"/>
    </row>
    <row r="80" spans="2:3" x14ac:dyDescent="0.2">
      <c r="B80" s="72" t="s">
        <v>103</v>
      </c>
      <c r="C80" s="60">
        <v>2131</v>
      </c>
    </row>
    <row r="81" spans="2:3" x14ac:dyDescent="0.2">
      <c r="B81" s="72" t="s">
        <v>104</v>
      </c>
      <c r="C81" s="60">
        <v>10876</v>
      </c>
    </row>
    <row r="82" spans="2:3" x14ac:dyDescent="0.2">
      <c r="B82" s="72" t="s">
        <v>105</v>
      </c>
      <c r="C82" s="60">
        <v>739</v>
      </c>
    </row>
    <row r="83" spans="2:3" x14ac:dyDescent="0.2">
      <c r="B83" s="63" t="s">
        <v>54</v>
      </c>
      <c r="C83" s="60">
        <v>8529</v>
      </c>
    </row>
    <row r="84" spans="2:3" x14ac:dyDescent="0.2">
      <c r="B84" s="63" t="s">
        <v>34</v>
      </c>
      <c r="C84" s="60">
        <v>1672</v>
      </c>
    </row>
    <row r="85" spans="2:3" x14ac:dyDescent="0.2">
      <c r="B85" s="63" t="s">
        <v>29</v>
      </c>
      <c r="C85" s="60">
        <v>1080</v>
      </c>
    </row>
    <row r="86" spans="2:3" x14ac:dyDescent="0.2">
      <c r="B86" s="63" t="s">
        <v>3</v>
      </c>
      <c r="C86" s="60">
        <v>1706</v>
      </c>
    </row>
    <row r="87" spans="2:3" x14ac:dyDescent="0.2">
      <c r="B87" s="63" t="s">
        <v>2</v>
      </c>
      <c r="C87" s="60">
        <v>91</v>
      </c>
    </row>
    <row r="88" spans="2:3" x14ac:dyDescent="0.2">
      <c r="B88" s="63" t="s">
        <v>73</v>
      </c>
      <c r="C88" s="60">
        <v>1038</v>
      </c>
    </row>
    <row r="89" spans="2:3" x14ac:dyDescent="0.2">
      <c r="B89" s="63" t="s">
        <v>35</v>
      </c>
      <c r="C89" s="60">
        <v>975</v>
      </c>
    </row>
    <row r="90" spans="2:3" x14ac:dyDescent="0.2">
      <c r="B90" s="67" t="s">
        <v>36</v>
      </c>
      <c r="C90" s="60">
        <v>455</v>
      </c>
    </row>
    <row r="91" spans="2:3" x14ac:dyDescent="0.2">
      <c r="B91" s="63" t="s">
        <v>72</v>
      </c>
      <c r="C91" s="60">
        <v>308</v>
      </c>
    </row>
    <row r="92" spans="2:3" x14ac:dyDescent="0.2">
      <c r="B92" s="63" t="s">
        <v>37</v>
      </c>
      <c r="C92" s="60">
        <v>201</v>
      </c>
    </row>
    <row r="93" spans="2:3" x14ac:dyDescent="0.2">
      <c r="B93" s="63" t="s">
        <v>55</v>
      </c>
      <c r="C93" s="60">
        <v>1092</v>
      </c>
    </row>
    <row r="94" spans="2:3" ht="21" x14ac:dyDescent="0.2">
      <c r="B94" s="67" t="s">
        <v>83</v>
      </c>
      <c r="C94" s="60">
        <v>279</v>
      </c>
    </row>
    <row r="95" spans="2:3" x14ac:dyDescent="0.2">
      <c r="B95" s="63" t="s">
        <v>61</v>
      </c>
      <c r="C95" s="60">
        <v>607</v>
      </c>
    </row>
    <row r="96" spans="2:3" x14ac:dyDescent="0.2">
      <c r="B96" s="71" t="s">
        <v>106</v>
      </c>
      <c r="C96" s="60"/>
    </row>
    <row r="97" spans="2:3" x14ac:dyDescent="0.2">
      <c r="B97" s="63" t="s">
        <v>60</v>
      </c>
      <c r="C97" s="60">
        <v>2214</v>
      </c>
    </row>
    <row r="98" spans="2:3" x14ac:dyDescent="0.2">
      <c r="B98" s="63" t="s">
        <v>107</v>
      </c>
      <c r="C98" s="60">
        <v>1019</v>
      </c>
    </row>
    <row r="99" spans="2:3" x14ac:dyDescent="0.2">
      <c r="B99" s="63" t="s">
        <v>62</v>
      </c>
      <c r="C99" s="60">
        <v>666</v>
      </c>
    </row>
    <row r="100" spans="2:3" x14ac:dyDescent="0.2">
      <c r="B100" s="63" t="s">
        <v>57</v>
      </c>
      <c r="C100" s="60">
        <v>1038</v>
      </c>
    </row>
    <row r="101" spans="2:3" x14ac:dyDescent="0.2">
      <c r="B101" s="63" t="s">
        <v>58</v>
      </c>
      <c r="C101" s="60">
        <v>579</v>
      </c>
    </row>
    <row r="102" spans="2:3" x14ac:dyDescent="0.2">
      <c r="B102" s="63" t="s">
        <v>71</v>
      </c>
      <c r="C102" s="60">
        <v>516</v>
      </c>
    </row>
    <row r="103" spans="2:3" ht="21" x14ac:dyDescent="0.2">
      <c r="B103" s="67" t="s">
        <v>122</v>
      </c>
      <c r="C103" s="60">
        <v>436</v>
      </c>
    </row>
    <row r="104" spans="2:3" ht="21" x14ac:dyDescent="0.2">
      <c r="B104" s="67" t="s">
        <v>123</v>
      </c>
      <c r="C104" s="60">
        <v>436</v>
      </c>
    </row>
    <row r="105" spans="2:3" ht="21" x14ac:dyDescent="0.2">
      <c r="B105" s="67" t="s">
        <v>84</v>
      </c>
      <c r="C105" s="60">
        <v>837</v>
      </c>
    </row>
    <row r="106" spans="2:3" ht="21" x14ac:dyDescent="0.2">
      <c r="B106" s="67" t="s">
        <v>85</v>
      </c>
      <c r="C106" s="60">
        <v>320</v>
      </c>
    </row>
    <row r="107" spans="2:3" ht="21" x14ac:dyDescent="0.2">
      <c r="B107" s="67" t="s">
        <v>86</v>
      </c>
      <c r="C107" s="60">
        <v>837</v>
      </c>
    </row>
    <row r="108" spans="2:3" ht="21" x14ac:dyDescent="0.2">
      <c r="B108" s="67" t="s">
        <v>87</v>
      </c>
      <c r="C108" s="60">
        <v>3166</v>
      </c>
    </row>
    <row r="109" spans="2:3" ht="21" x14ac:dyDescent="0.2">
      <c r="B109" s="67" t="s">
        <v>88</v>
      </c>
      <c r="C109" s="60">
        <v>3166</v>
      </c>
    </row>
    <row r="110" spans="2:3" ht="21" x14ac:dyDescent="0.2">
      <c r="B110" s="67" t="s">
        <v>89</v>
      </c>
      <c r="C110" s="60">
        <v>3166</v>
      </c>
    </row>
    <row r="111" spans="2:3" ht="21" x14ac:dyDescent="0.2">
      <c r="B111" s="67" t="s">
        <v>90</v>
      </c>
      <c r="C111" s="60">
        <v>837</v>
      </c>
    </row>
    <row r="112" spans="2:3" ht="21" x14ac:dyDescent="0.2">
      <c r="B112" s="67" t="s">
        <v>91</v>
      </c>
      <c r="C112" s="60">
        <v>837</v>
      </c>
    </row>
    <row r="113" spans="2:3" ht="21" x14ac:dyDescent="0.2">
      <c r="B113" s="67" t="s">
        <v>92</v>
      </c>
      <c r="C113" s="60">
        <v>837</v>
      </c>
    </row>
    <row r="114" spans="2:3" ht="21" x14ac:dyDescent="0.2">
      <c r="B114" s="67" t="s">
        <v>124</v>
      </c>
      <c r="C114" s="60">
        <v>4263</v>
      </c>
    </row>
    <row r="115" spans="2:3" x14ac:dyDescent="0.2">
      <c r="B115" s="73" t="s">
        <v>108</v>
      </c>
      <c r="C115" s="60"/>
    </row>
    <row r="116" spans="2:3" ht="21" x14ac:dyDescent="0.2">
      <c r="B116" s="67" t="s">
        <v>109</v>
      </c>
      <c r="C116" s="60">
        <v>2189</v>
      </c>
    </row>
    <row r="117" spans="2:3" x14ac:dyDescent="0.2">
      <c r="B117" s="67" t="s">
        <v>110</v>
      </c>
      <c r="C117" s="60">
        <v>512</v>
      </c>
    </row>
    <row r="118" spans="2:3" x14ac:dyDescent="0.2">
      <c r="B118" s="67" t="s">
        <v>111</v>
      </c>
      <c r="C118" s="60">
        <v>390</v>
      </c>
    </row>
    <row r="119" spans="2:3" x14ac:dyDescent="0.2">
      <c r="B119" s="63" t="s">
        <v>74</v>
      </c>
      <c r="C119" s="60">
        <v>165</v>
      </c>
    </row>
    <row r="120" spans="2:3" x14ac:dyDescent="0.2">
      <c r="B120" s="73" t="s">
        <v>125</v>
      </c>
      <c r="C120" s="60"/>
    </row>
    <row r="121" spans="2:3" x14ac:dyDescent="0.2">
      <c r="B121" s="67" t="s">
        <v>126</v>
      </c>
      <c r="C121" s="60">
        <v>284</v>
      </c>
    </row>
    <row r="122" spans="2:3" x14ac:dyDescent="0.2">
      <c r="B122" s="67" t="s">
        <v>112</v>
      </c>
      <c r="C122" s="60">
        <v>492</v>
      </c>
    </row>
    <row r="123" spans="2:3" ht="21" x14ac:dyDescent="0.2">
      <c r="B123" s="67" t="s">
        <v>56</v>
      </c>
      <c r="C123" s="60">
        <v>551</v>
      </c>
    </row>
    <row r="124" spans="2:3" x14ac:dyDescent="0.2">
      <c r="B124" s="73" t="s">
        <v>113</v>
      </c>
      <c r="C124" s="60"/>
    </row>
    <row r="125" spans="2:3" ht="21" x14ac:dyDescent="0.2">
      <c r="B125" s="63" t="s">
        <v>64</v>
      </c>
      <c r="C125" s="64">
        <v>2616</v>
      </c>
    </row>
    <row r="126" spans="2:3" x14ac:dyDescent="0.2">
      <c r="B126" s="63" t="s">
        <v>63</v>
      </c>
      <c r="C126" s="64">
        <v>637</v>
      </c>
    </row>
    <row r="127" spans="2:3" ht="21" x14ac:dyDescent="0.2">
      <c r="B127" s="63" t="s">
        <v>114</v>
      </c>
      <c r="C127" s="64">
        <v>4864</v>
      </c>
    </row>
    <row r="128" spans="2:3" ht="21" x14ac:dyDescent="0.2">
      <c r="B128" s="67" t="s">
        <v>115</v>
      </c>
      <c r="C128" s="64">
        <v>2385</v>
      </c>
    </row>
    <row r="129" spans="2:3" ht="21" x14ac:dyDescent="0.2">
      <c r="B129" s="67" t="s">
        <v>116</v>
      </c>
      <c r="C129" s="64">
        <v>2582</v>
      </c>
    </row>
    <row r="130" spans="2:3" x14ac:dyDescent="0.2">
      <c r="B130" s="63" t="s">
        <v>17</v>
      </c>
      <c r="C130" s="64">
        <v>682</v>
      </c>
    </row>
    <row r="131" spans="2:3" x14ac:dyDescent="0.2">
      <c r="B131" s="63" t="s">
        <v>15</v>
      </c>
      <c r="C131" s="64">
        <v>745</v>
      </c>
    </row>
    <row r="132" spans="2:3" x14ac:dyDescent="0.2">
      <c r="B132" s="63" t="s">
        <v>16</v>
      </c>
      <c r="C132" s="64">
        <v>625</v>
      </c>
    </row>
    <row r="133" spans="2:3" x14ac:dyDescent="0.2">
      <c r="B133" s="57"/>
      <c r="C133" s="64"/>
    </row>
    <row r="134" spans="2:3" x14ac:dyDescent="0.2">
      <c r="B134" s="63"/>
      <c r="C134" s="64"/>
    </row>
    <row r="142" spans="2:3" x14ac:dyDescent="0.2">
      <c r="C142" s="55"/>
    </row>
    <row r="143" spans="2:3" x14ac:dyDescent="0.2">
      <c r="C143" s="56"/>
    </row>
  </sheetData>
  <sheetProtection password="8B0D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36</vt:lpstr>
      <vt:lpstr>Rates</vt:lpstr>
      <vt:lpstr>'36'!Print_Area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Poulson</dc:creator>
  <cp:lastModifiedBy>PYB</cp:lastModifiedBy>
  <cp:lastPrinted>2013-09-05T09:23:32Z</cp:lastPrinted>
  <dcterms:created xsi:type="dcterms:W3CDTF">2011-08-25T10:51:22Z</dcterms:created>
  <dcterms:modified xsi:type="dcterms:W3CDTF">2014-09-17T15:27:20Z</dcterms:modified>
</cp:coreProperties>
</file>