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B\Documents\DUFOUR\Price Lists 2014\"/>
    </mc:Choice>
  </mc:AlternateContent>
  <bookViews>
    <workbookView xWindow="90" yWindow="150" windowWidth="17130" windowHeight="7395"/>
  </bookViews>
  <sheets>
    <sheet name="40e" sheetId="1" r:id="rId1"/>
    <sheet name="Rates" sheetId="2" state="hidden" r:id="rId2"/>
  </sheets>
  <definedNames>
    <definedName name="_xlnm.Print_Area" localSheetId="0">'40e'!$A$1:$F$136</definedName>
  </definedNames>
  <calcPr calcId="152511"/>
</workbook>
</file>

<file path=xl/calcChain.xml><?xml version="1.0" encoding="utf-8"?>
<calcChain xmlns="http://schemas.openxmlformats.org/spreadsheetml/2006/main">
  <c r="B127" i="1" l="1"/>
  <c r="B108" i="1" l="1"/>
  <c r="A108" i="1"/>
  <c r="B47" i="1" l="1"/>
  <c r="B49" i="1"/>
  <c r="B50" i="1"/>
  <c r="B51" i="1"/>
  <c r="B52" i="1"/>
  <c r="B54" i="1"/>
  <c r="B55" i="1"/>
  <c r="B56" i="1"/>
  <c r="B58" i="1"/>
  <c r="B59" i="1"/>
  <c r="B60" i="1"/>
  <c r="B61" i="1"/>
  <c r="B62" i="1"/>
  <c r="B63" i="1"/>
  <c r="B64" i="1"/>
  <c r="B65" i="1"/>
  <c r="B66" i="1"/>
  <c r="B67" i="1"/>
  <c r="B68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10" i="1"/>
  <c r="B111" i="1"/>
  <c r="B112" i="1"/>
  <c r="B113" i="1"/>
  <c r="B114" i="1"/>
  <c r="B116" i="1"/>
  <c r="B117" i="1"/>
  <c r="B118" i="1"/>
  <c r="B119" i="1"/>
  <c r="B120" i="1"/>
  <c r="B121" i="1"/>
  <c r="B122" i="1"/>
  <c r="B123" i="1"/>
  <c r="B124" i="1"/>
  <c r="B125" i="1"/>
  <c r="B126" i="1"/>
  <c r="A124" i="1"/>
  <c r="A125" i="1"/>
  <c r="A126" i="1"/>
  <c r="A121" i="1"/>
  <c r="A122" i="1"/>
  <c r="A123" i="1"/>
  <c r="A111" i="1"/>
  <c r="A112" i="1"/>
  <c r="A113" i="1"/>
  <c r="A114" i="1"/>
  <c r="A115" i="1"/>
  <c r="A116" i="1"/>
  <c r="A117" i="1"/>
  <c r="A118" i="1"/>
  <c r="A119" i="1"/>
  <c r="A120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42" i="1"/>
  <c r="B45" i="1" l="1"/>
  <c r="B43" i="1" l="1"/>
  <c r="B44" i="1" l="1"/>
  <c r="D9" i="1"/>
  <c r="B8" i="1"/>
  <c r="B46" i="1"/>
  <c r="B129" i="1" l="1"/>
  <c r="B130" i="1" s="1"/>
  <c r="B131" i="1" l="1"/>
</calcChain>
</file>

<file path=xl/sharedStrings.xml><?xml version="1.0" encoding="utf-8"?>
<sst xmlns="http://schemas.openxmlformats.org/spreadsheetml/2006/main" count="178" uniqueCount="131">
  <si>
    <t>Laminated floor boards in plain MOABI</t>
  </si>
  <si>
    <t>Battery charger</t>
  </si>
  <si>
    <t>Specification</t>
  </si>
  <si>
    <t>Comfort</t>
  </si>
  <si>
    <t>Stainless steel bow protection</t>
  </si>
  <si>
    <t>Retractable bow thruster</t>
  </si>
  <si>
    <t>TOTAL ex VAT</t>
  </si>
  <si>
    <t>VAT</t>
  </si>
  <si>
    <t>UK FIT</t>
  </si>
  <si>
    <t xml:space="preserve">TOTAL  </t>
  </si>
  <si>
    <t>SUB TOTAL</t>
  </si>
  <si>
    <t>Delivery</t>
  </si>
  <si>
    <t>Commissioning</t>
  </si>
  <si>
    <t>s</t>
  </si>
  <si>
    <t>Options</t>
  </si>
  <si>
    <t>Interface for PC with USB port</t>
  </si>
  <si>
    <t>Blue saloon lighting near floor</t>
  </si>
  <si>
    <t>Roller blinds for deck hatches</t>
  </si>
  <si>
    <t>Water heater</t>
  </si>
  <si>
    <t>Corian worktop in galley</t>
  </si>
  <si>
    <t>Hot and cold cockpit shower</t>
  </si>
  <si>
    <t>12V outlet in cockpit</t>
  </si>
  <si>
    <t>220V, shore power with outlets in cabins and saloon</t>
  </si>
  <si>
    <t>Dyform standing rigging</t>
  </si>
  <si>
    <t xml:space="preserve">Running rigging in low stretch Dyneema </t>
  </si>
  <si>
    <t>Folding propeller</t>
  </si>
  <si>
    <t>Coloured hull (Whisper grey, Star &amp; Stripes, Carinthia Blue)</t>
  </si>
  <si>
    <t>Carbon pole in place of aluminium pole</t>
  </si>
  <si>
    <t>Cockpit table</t>
  </si>
  <si>
    <t xml:space="preserve">Blue Sail kit: new generation engine, high output alternator (115-140 Amps), LED navigation lights, sea water foot pump, injection/infusion deck, system carburizing anti-overflow, large capacity holding tank(s), kit of biodegradable cleaning  products </t>
  </si>
  <si>
    <t>Rigid boom vang</t>
  </si>
  <si>
    <t>Tall mast with 2 sets spreaders</t>
  </si>
  <si>
    <t>Dufour 40e Performance - 2 cabin, 1 head; standard rig</t>
  </si>
  <si>
    <t>Deep cast iron keel 2.10m</t>
  </si>
  <si>
    <t>40hp Volvo Penta engine</t>
  </si>
  <si>
    <t>Refridgerator with front and top opening</t>
  </si>
  <si>
    <t>Genoa furling system under deck</t>
  </si>
  <si>
    <t>Stern door</t>
  </si>
  <si>
    <t>Germain mainsheet system</t>
  </si>
  <si>
    <t>3 blade folding prop for 55hp engine</t>
  </si>
  <si>
    <t>Electric halyard winch (per unit)</t>
  </si>
  <si>
    <t>Set of electric genoa winches</t>
  </si>
  <si>
    <t>Set of electric winches for spinnaker and German mainsheet system</t>
  </si>
  <si>
    <t>Symmetrical spinnaker deck fittings with aluminium pole (spinnaker winch option required)</t>
  </si>
  <si>
    <t>Additional holding tank</t>
  </si>
  <si>
    <t>Fresh water circuit with shore connection</t>
  </si>
  <si>
    <t>Dynamic</t>
  </si>
  <si>
    <t>Discounts are available dependant on Specification</t>
  </si>
  <si>
    <t>Set of winches for spinnaker sheets and German mainsheet system</t>
  </si>
  <si>
    <t>Additional set of winches on coaming</t>
  </si>
  <si>
    <t>Convertible saloon table (for standard table)</t>
  </si>
  <si>
    <t>Oak interior</t>
  </si>
  <si>
    <t>Additional i70 at chart table</t>
  </si>
  <si>
    <t>Due to Euro rate fluctuations, prices are only confirmed at the point of ordering</t>
  </si>
  <si>
    <t>COMFORT Version without sails</t>
  </si>
  <si>
    <t>DYNAMIC Version without sails</t>
  </si>
  <si>
    <t>Adjustable Genoa cars</t>
  </si>
  <si>
    <t>Removable inner forestay with tensioner and halyard</t>
  </si>
  <si>
    <t>Lead/cast iron keel (2.10m)</t>
  </si>
  <si>
    <t>Bora Bora 21 beige saloon cushions</t>
  </si>
  <si>
    <t>Extra service battery (100 Amph)</t>
  </si>
  <si>
    <t>HULL</t>
  </si>
  <si>
    <t>Epoxy coating</t>
  </si>
  <si>
    <t>Shallow cast iron keel 1.75m</t>
  </si>
  <si>
    <t>ENGINE</t>
  </si>
  <si>
    <t>55hp engine</t>
  </si>
  <si>
    <t>2 blade folding propeller (40hp engine)</t>
  </si>
  <si>
    <t>SAILS/RIGGING</t>
  </si>
  <si>
    <t>Fully batten mainsail &amp; genoa 140% for standard mast</t>
  </si>
  <si>
    <t>Fully batten mainsail &amp; genoa 108% in Dacron for long mast</t>
  </si>
  <si>
    <t>Offshore sails: full batten main, 108% genoa in sandwich Mylar grey, radial cut (for tall mast)</t>
  </si>
  <si>
    <t>DECK GEAR/RIGGING</t>
  </si>
  <si>
    <t>German mainsheet system</t>
  </si>
  <si>
    <t>Set of winches for spinnaker sheets &amp; german mainsheet system</t>
  </si>
  <si>
    <t>Asymmetric spinnaker gear (winch required)</t>
  </si>
  <si>
    <t>DECK EQUIPMENT</t>
  </si>
  <si>
    <t>Teak coachroof</t>
  </si>
  <si>
    <t>Teak cockpit floor</t>
  </si>
  <si>
    <t>Teak side decks</t>
  </si>
  <si>
    <t>Black leather covered Fastnet wheels</t>
  </si>
  <si>
    <t>Black carbon wheels</t>
  </si>
  <si>
    <t>Sprayhood with handrail</t>
  </si>
  <si>
    <t>Outboard engine bracket on pushipt</t>
  </si>
  <si>
    <t>Grey cockpit cushions</t>
  </si>
  <si>
    <t>2 cockpit speakers for stereo</t>
  </si>
  <si>
    <t>INTERIOR</t>
  </si>
  <si>
    <t>Extra for 3 cabin/2 heads</t>
  </si>
  <si>
    <t>Folding saloon table with storage locker &amp; converting into berth</t>
  </si>
  <si>
    <t>Slatted mattress supports (2 cabin version)</t>
  </si>
  <si>
    <t>Slatted mattress supports (3 cabin version)</t>
  </si>
  <si>
    <t>Relax beige saloon cushions</t>
  </si>
  <si>
    <t>Stone grey suedette saloon cushions</t>
  </si>
  <si>
    <t>Bonanza moon saloon cushions</t>
  </si>
  <si>
    <t>Lodge storm saloon cushions</t>
  </si>
  <si>
    <t>Bora Bora 17 brown saloon cushions</t>
  </si>
  <si>
    <t>Tutledove 001 leather saloon cushions</t>
  </si>
  <si>
    <t>Chocolate 002 lether saloon cushions</t>
  </si>
  <si>
    <t>Beige 003 leather saloon cushions</t>
  </si>
  <si>
    <t>Light grey 011 suedette saloon cushions</t>
  </si>
  <si>
    <t>Tutledove 012 suedette saloon cushions</t>
  </si>
  <si>
    <t>Mouse grey 013 suedette saloon cushions</t>
  </si>
  <si>
    <t>ELECTRIC SYSTEM</t>
  </si>
  <si>
    <t>Reversible air conditioning 3 cabin version</t>
  </si>
  <si>
    <t>Reversible air conditioning 2 cabin version</t>
  </si>
  <si>
    <t>1000W electric windlass</t>
  </si>
  <si>
    <t>Microwave (220V only)</t>
  </si>
  <si>
    <t>LED saloon lights</t>
  </si>
  <si>
    <t>Radio/CD/MP3 with 2 speakers</t>
  </si>
  <si>
    <t>Electric bilge pump with automatic switch</t>
  </si>
  <si>
    <t>ELECTRONICS</t>
  </si>
  <si>
    <t>Raymarine i70s x 2</t>
  </si>
  <si>
    <t>e95 at chart table</t>
  </si>
  <si>
    <t>e95 at cockpit</t>
  </si>
  <si>
    <t>Raymarine Ray49e VHF</t>
  </si>
  <si>
    <t>VHF speaker in cockpit</t>
  </si>
  <si>
    <t>Main anchor, 6 fenders &amp; 3 warps</t>
  </si>
  <si>
    <t>Cockpit portlight in aft cabin per unit</t>
  </si>
  <si>
    <t>300W inverter</t>
  </si>
  <si>
    <t>Autopilot (linear) with Raymarine display</t>
  </si>
  <si>
    <t>Raymarine e7 at chart table (no maps)</t>
  </si>
  <si>
    <t>Raymarine e7 at  cockpit (no maps)</t>
  </si>
  <si>
    <t>Radar 4Kw</t>
  </si>
  <si>
    <t>2 burner hob with oven</t>
  </si>
  <si>
    <t>Heating (outlets in saloon, cabins &amp; head(s))</t>
  </si>
  <si>
    <t>WATER SYSTEM</t>
  </si>
  <si>
    <t>Large toilet bowl (per unit)</t>
  </si>
  <si>
    <t>Electric large size toilet (per unit)</t>
  </si>
  <si>
    <t>NETWORK YACHT SALES PLYMOUTH</t>
  </si>
  <si>
    <t>Web:www.nybplymouth.co.uk</t>
  </si>
  <si>
    <t>NETWORK YACHT SALES - 01752 605377</t>
  </si>
  <si>
    <t>E-mail: nyb.plymouth@btconnect.com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</si>
</sst>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\ &quot;€&quot;"/>
    <numFmt numFmtId="166" formatCode="_-* #,##0.00\ [$€-1]_-;\-* #,##0.00\ [$€-1]_-;_-* &quot;-&quot;??\ [$€-1]_-"/>
    <numFmt numFmtId="167" formatCode="&quot;£&quot;#,##0"/>
  </numFmts>
  <fonts count="22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u/>
      <sz val="11.5"/>
      <color theme="10"/>
      <name val="Arial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8"/>
      <color indexed="9"/>
      <name val="Verdana"/>
      <family val="2"/>
    </font>
    <font>
      <b/>
      <sz val="8"/>
      <name val="Wingdings"/>
      <charset val="2"/>
    </font>
    <font>
      <b/>
      <sz val="8"/>
      <color theme="1"/>
      <name val="Wingdings"/>
      <charset val="2"/>
    </font>
    <font>
      <sz val="10"/>
      <color theme="1"/>
      <name val="Verdana"/>
      <family val="2"/>
    </font>
    <font>
      <sz val="9"/>
      <name val="Arial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i/>
      <sz val="14"/>
      <color theme="3" tint="-0.249977111117893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/>
      <bottom/>
      <diagonal/>
    </border>
  </borders>
  <cellStyleXfs count="13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4" fillId="0" borderId="0" xfId="0" applyFont="1" applyFill="1"/>
    <xf numFmtId="0" fontId="5" fillId="0" borderId="0" xfId="1" applyFont="1" applyFill="1"/>
    <xf numFmtId="165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8" fillId="0" borderId="8" xfId="10" applyFont="1" applyFill="1" applyBorder="1" applyAlignment="1">
      <alignment vertical="center" wrapText="1"/>
    </xf>
    <xf numFmtId="0" fontId="8" fillId="0" borderId="10" xfId="10" applyFont="1" applyFill="1" applyBorder="1" applyAlignment="1">
      <alignment vertical="center" wrapText="1"/>
    </xf>
    <xf numFmtId="0" fontId="8" fillId="0" borderId="7" xfId="10" applyFont="1" applyFill="1" applyBorder="1" applyAlignment="1">
      <alignment vertical="center" wrapText="1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67" fontId="5" fillId="3" borderId="1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/>
    </xf>
    <xf numFmtId="0" fontId="8" fillId="2" borderId="3" xfId="1" applyFont="1" applyFill="1" applyBorder="1" applyAlignment="1">
      <alignment vertical="top" wrapText="1"/>
    </xf>
    <xf numFmtId="167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1" fillId="3" borderId="0" xfId="10" applyFont="1" applyFill="1" applyAlignment="1">
      <alignment horizontal="left"/>
    </xf>
    <xf numFmtId="167" fontId="13" fillId="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7" fontId="1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4" fillId="3" borderId="0" xfId="10" applyFont="1" applyFill="1" applyAlignment="1">
      <alignment horizontal="left"/>
    </xf>
    <xf numFmtId="167" fontId="9" fillId="0" borderId="0" xfId="0" applyNumberFormat="1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top" wrapText="1"/>
    </xf>
    <xf numFmtId="0" fontId="16" fillId="0" borderId="0" xfId="0" applyFont="1" applyFill="1" applyBorder="1"/>
    <xf numFmtId="0" fontId="18" fillId="0" borderId="0" xfId="10" applyFont="1" applyFill="1" applyBorder="1" applyAlignment="1">
      <alignment vertical="center"/>
    </xf>
    <xf numFmtId="0" fontId="19" fillId="0" borderId="0" xfId="12" applyFont="1" applyFill="1" applyBorder="1" applyAlignment="1" applyProtection="1">
      <alignment vertical="center"/>
    </xf>
    <xf numFmtId="0" fontId="15" fillId="0" borderId="0" xfId="0" applyFont="1" applyFill="1" applyBorder="1"/>
    <xf numFmtId="165" fontId="17" fillId="0" borderId="0" xfId="2" applyNumberFormat="1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 wrapText="1"/>
    </xf>
    <xf numFmtId="0" fontId="16" fillId="0" borderId="0" xfId="10" applyFont="1" applyFill="1" applyBorder="1" applyAlignment="1">
      <alignment vertical="center" wrapText="1"/>
    </xf>
    <xf numFmtId="165" fontId="16" fillId="0" borderId="0" xfId="6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6" fillId="0" borderId="0" xfId="10" quotePrefix="1" applyFont="1" applyFill="1" applyBorder="1" applyAlignment="1">
      <alignment horizontal="left" vertical="center" wrapText="1"/>
    </xf>
    <xf numFmtId="0" fontId="15" fillId="0" borderId="0" xfId="0" quotePrefix="1" applyFont="1" applyFill="1" applyBorder="1" applyAlignment="1">
      <alignment horizontal="left"/>
    </xf>
    <xf numFmtId="0" fontId="5" fillId="0" borderId="1" xfId="1" quotePrefix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top" wrapText="1"/>
    </xf>
    <xf numFmtId="167" fontId="5" fillId="4" borderId="0" xfId="1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167" fontId="5" fillId="4" borderId="0" xfId="1" applyNumberFormat="1" applyFont="1" applyFill="1" applyBorder="1" applyAlignment="1">
      <alignment horizontal="center" vertical="center"/>
    </xf>
    <xf numFmtId="0" fontId="7" fillId="3" borderId="0" xfId="12" applyFill="1" applyAlignment="1" applyProtection="1">
      <alignment horizontal="left"/>
    </xf>
    <xf numFmtId="0" fontId="21" fillId="3" borderId="0" xfId="0" applyFont="1" applyFill="1"/>
    <xf numFmtId="167" fontId="4" fillId="3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13">
    <cellStyle name="Euro" xfId="2"/>
    <cellStyle name="Euro 2" xfId="3"/>
    <cellStyle name="Euro 2 2" xfId="4"/>
    <cellStyle name="Euro 3" xfId="5"/>
    <cellStyle name="Euro 4" xfId="6"/>
    <cellStyle name="Hyperlink" xfId="12" builtinId="8"/>
    <cellStyle name="Milliers 2" xfId="7"/>
    <cellStyle name="Milliers 2 2" xfId="8"/>
    <cellStyle name="Milliers 3" xfId="9"/>
    <cellStyle name="Normal" xfId="0" builtinId="0"/>
    <cellStyle name="Normal 2" xfId="1"/>
    <cellStyle name="Normal 6" xfId="10"/>
    <cellStyle name="Tarif_GL" xfId="11"/>
  </cellStyles>
  <dxfs count="0"/>
  <tableStyles count="0" defaultTableStyle="TableStyleMedium9" defaultPivotStyle="PivotStyleLight16"/>
  <colors>
    <mruColors>
      <color rgb="FFFF9900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1552574</xdr:colOff>
      <xdr:row>4</xdr:row>
      <xdr:rowOff>971549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1552574"/>
        </a:xfrm>
        <a:prstGeom prst="rect">
          <a:avLst/>
        </a:prstGeom>
      </xdr:spPr>
    </xdr:pic>
    <xdr:clientData/>
  </xdr:twoCellAnchor>
  <xdr:twoCellAnchor editAs="oneCell">
    <xdr:from>
      <xdr:col>0</xdr:col>
      <xdr:colOff>4657724</xdr:colOff>
      <xdr:row>0</xdr:row>
      <xdr:rowOff>0</xdr:rowOff>
    </xdr:from>
    <xdr:to>
      <xdr:col>5</xdr:col>
      <xdr:colOff>0</xdr:colOff>
      <xdr:row>4</xdr:row>
      <xdr:rowOff>962026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4" y="0"/>
          <a:ext cx="1543051" cy="1543051"/>
        </a:xfrm>
        <a:prstGeom prst="rect">
          <a:avLst/>
        </a:prstGeom>
      </xdr:spPr>
    </xdr:pic>
    <xdr:clientData/>
  </xdr:twoCellAnchor>
  <xdr:twoCellAnchor editAs="oneCell">
    <xdr:from>
      <xdr:col>0</xdr:col>
      <xdr:colOff>2219325</xdr:colOff>
      <xdr:row>0</xdr:row>
      <xdr:rowOff>0</xdr:rowOff>
    </xdr:from>
    <xdr:to>
      <xdr:col>0</xdr:col>
      <xdr:colOff>3733801</xdr:colOff>
      <xdr:row>4</xdr:row>
      <xdr:rowOff>969039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0"/>
          <a:ext cx="1514476" cy="155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ybplymouth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6"/>
  <sheetViews>
    <sheetView tabSelected="1" zoomScaleNormal="100" workbookViewId="0">
      <selection activeCell="A5" sqref="A5"/>
    </sheetView>
  </sheetViews>
  <sheetFormatPr defaultColWidth="8.75" defaultRowHeight="10.5" x14ac:dyDescent="0.15"/>
  <cols>
    <col min="1" max="1" width="61.25" style="1" customWidth="1"/>
    <col min="2" max="2" width="8.375" style="5" bestFit="1" customWidth="1"/>
    <col min="3" max="3" width="1.75" style="6" customWidth="1"/>
    <col min="4" max="4" width="8.625" style="5" bestFit="1" customWidth="1"/>
    <col min="5" max="5" width="1.375" style="6" bestFit="1" customWidth="1"/>
    <col min="6" max="16384" width="8.75" style="1"/>
  </cols>
  <sheetData>
    <row r="4" spans="1:9" ht="14.25" customHeight="1" x14ac:dyDescent="0.15"/>
    <row r="5" spans="1:9" ht="99" customHeight="1" x14ac:dyDescent="0.35">
      <c r="A5" s="87" t="s">
        <v>127</v>
      </c>
    </row>
    <row r="6" spans="1:9" x14ac:dyDescent="0.15">
      <c r="A6" s="14" t="s">
        <v>32</v>
      </c>
      <c r="B6" s="15"/>
      <c r="C6" s="16"/>
      <c r="D6" s="15"/>
    </row>
    <row r="7" spans="1:9" x14ac:dyDescent="0.15">
      <c r="A7" s="14"/>
      <c r="B7" s="18"/>
      <c r="C7" s="17"/>
      <c r="D7" s="18"/>
      <c r="E7" s="19"/>
      <c r="F7" s="2"/>
      <c r="G7" s="2"/>
      <c r="H7" s="2"/>
      <c r="I7" s="2"/>
    </row>
    <row r="8" spans="1:9" x14ac:dyDescent="0.15">
      <c r="A8" s="20" t="s">
        <v>54</v>
      </c>
      <c r="B8" s="21">
        <f>SUM(Rates!B8/Rates!$A$2)</f>
        <v>137569.42148760331</v>
      </c>
      <c r="C8" s="22"/>
      <c r="D8" s="15"/>
      <c r="E8" s="23"/>
      <c r="F8" s="3"/>
      <c r="G8" s="3"/>
      <c r="H8" s="3"/>
      <c r="I8" s="3"/>
    </row>
    <row r="9" spans="1:9" x14ac:dyDescent="0.15">
      <c r="A9" s="24" t="s">
        <v>55</v>
      </c>
      <c r="B9" s="25"/>
      <c r="C9" s="26"/>
      <c r="D9" s="27">
        <f>SUM(Rates!C8/Rates!$A$2)</f>
        <v>142731.40495867768</v>
      </c>
      <c r="E9" s="28"/>
      <c r="F9" s="3"/>
      <c r="G9" s="3"/>
      <c r="H9" s="3"/>
      <c r="I9" s="3"/>
    </row>
    <row r="10" spans="1:9" x14ac:dyDescent="0.15">
      <c r="A10" s="80" t="s">
        <v>11</v>
      </c>
      <c r="B10" s="81">
        <v>3600</v>
      </c>
      <c r="C10" s="29"/>
      <c r="D10" s="30"/>
      <c r="E10" s="23"/>
      <c r="F10" s="3"/>
      <c r="G10" s="3"/>
      <c r="H10" s="3"/>
      <c r="I10" s="3"/>
    </row>
    <row r="11" spans="1:9" x14ac:dyDescent="0.15">
      <c r="A11" s="82" t="s">
        <v>12</v>
      </c>
      <c r="B11" s="83">
        <v>4900</v>
      </c>
      <c r="C11" s="31"/>
      <c r="D11" s="30"/>
      <c r="E11" s="19"/>
      <c r="F11" s="2"/>
      <c r="G11" s="2"/>
      <c r="H11" s="2"/>
      <c r="I11" s="2"/>
    </row>
    <row r="12" spans="1:9" x14ac:dyDescent="0.15">
      <c r="A12" s="32" t="s">
        <v>2</v>
      </c>
      <c r="B12" s="33" t="s">
        <v>3</v>
      </c>
      <c r="D12" s="34" t="s">
        <v>46</v>
      </c>
      <c r="E12" s="19"/>
      <c r="F12" s="2"/>
      <c r="G12" s="2"/>
      <c r="H12" s="2"/>
      <c r="I12" s="2"/>
    </row>
    <row r="13" spans="1:9" x14ac:dyDescent="0.15">
      <c r="A13" s="35" t="s">
        <v>33</v>
      </c>
      <c r="B13" s="36" t="s">
        <v>13</v>
      </c>
      <c r="C13" s="37"/>
      <c r="D13" s="38" t="s">
        <v>13</v>
      </c>
      <c r="E13" s="39"/>
      <c r="F13" s="4"/>
      <c r="G13" s="4"/>
      <c r="H13" s="4"/>
      <c r="I13" s="4"/>
    </row>
    <row r="14" spans="1:9" x14ac:dyDescent="0.15">
      <c r="A14" s="35" t="s">
        <v>34</v>
      </c>
      <c r="B14" s="36" t="s">
        <v>13</v>
      </c>
      <c r="C14" s="37"/>
      <c r="D14" s="38" t="s">
        <v>13</v>
      </c>
      <c r="E14" s="39"/>
      <c r="F14" s="4"/>
      <c r="G14" s="4"/>
      <c r="H14" s="4"/>
      <c r="I14" s="4"/>
    </row>
    <row r="15" spans="1:9" x14ac:dyDescent="0.15">
      <c r="A15" s="35" t="s">
        <v>0</v>
      </c>
      <c r="B15" s="36" t="s">
        <v>13</v>
      </c>
      <c r="C15" s="37"/>
      <c r="D15" s="38" t="s">
        <v>13</v>
      </c>
      <c r="E15" s="19"/>
      <c r="F15" s="2"/>
      <c r="G15" s="2"/>
      <c r="H15" s="2"/>
      <c r="I15" s="2"/>
    </row>
    <row r="16" spans="1:9" x14ac:dyDescent="0.15">
      <c r="A16" s="35" t="s">
        <v>16</v>
      </c>
      <c r="B16" s="36" t="s">
        <v>13</v>
      </c>
      <c r="C16" s="37"/>
      <c r="D16" s="38" t="s">
        <v>13</v>
      </c>
      <c r="E16" s="19"/>
      <c r="F16" s="2"/>
      <c r="G16" s="2"/>
      <c r="H16" s="2"/>
      <c r="I16" s="2"/>
    </row>
    <row r="17" spans="1:9" x14ac:dyDescent="0.15">
      <c r="A17" s="35" t="s">
        <v>59</v>
      </c>
      <c r="B17" s="36" t="s">
        <v>13</v>
      </c>
      <c r="C17" s="37"/>
      <c r="D17" s="38" t="s">
        <v>13</v>
      </c>
      <c r="E17" s="19"/>
      <c r="F17" s="2"/>
      <c r="G17" s="2"/>
      <c r="H17" s="2"/>
      <c r="I17" s="2"/>
    </row>
    <row r="18" spans="1:9" x14ac:dyDescent="0.15">
      <c r="A18" s="35" t="s">
        <v>17</v>
      </c>
      <c r="B18" s="36" t="s">
        <v>13</v>
      </c>
      <c r="C18" s="37"/>
      <c r="D18" s="38" t="s">
        <v>13</v>
      </c>
      <c r="E18" s="19"/>
      <c r="F18" s="2"/>
      <c r="G18" s="2"/>
      <c r="H18" s="2"/>
      <c r="I18" s="2"/>
    </row>
    <row r="19" spans="1:9" x14ac:dyDescent="0.15">
      <c r="A19" s="35" t="s">
        <v>35</v>
      </c>
      <c r="B19" s="36" t="s">
        <v>13</v>
      </c>
      <c r="C19" s="37"/>
      <c r="D19" s="38" t="s">
        <v>13</v>
      </c>
      <c r="E19" s="19"/>
      <c r="F19" s="2"/>
      <c r="G19" s="2"/>
      <c r="H19" s="2"/>
      <c r="I19" s="2"/>
    </row>
    <row r="20" spans="1:9" x14ac:dyDescent="0.15">
      <c r="A20" s="35" t="s">
        <v>18</v>
      </c>
      <c r="B20" s="36" t="s">
        <v>13</v>
      </c>
      <c r="D20" s="40" t="s">
        <v>13</v>
      </c>
    </row>
    <row r="21" spans="1:9" x14ac:dyDescent="0.15">
      <c r="A21" s="79" t="s">
        <v>122</v>
      </c>
      <c r="B21" s="36" t="s">
        <v>13</v>
      </c>
      <c r="C21" s="37"/>
      <c r="D21" s="38" t="s">
        <v>13</v>
      </c>
      <c r="E21" s="19"/>
      <c r="F21" s="2"/>
      <c r="G21" s="2"/>
      <c r="H21" s="2"/>
      <c r="I21" s="2"/>
    </row>
    <row r="22" spans="1:9" x14ac:dyDescent="0.15">
      <c r="A22" s="35" t="s">
        <v>19</v>
      </c>
      <c r="B22" s="36" t="s">
        <v>13</v>
      </c>
      <c r="C22" s="37"/>
      <c r="D22" s="38" t="s">
        <v>13</v>
      </c>
    </row>
    <row r="23" spans="1:9" x14ac:dyDescent="0.15">
      <c r="A23" s="35" t="s">
        <v>1</v>
      </c>
      <c r="B23" s="36" t="s">
        <v>13</v>
      </c>
      <c r="C23" s="37"/>
      <c r="D23" s="38" t="s">
        <v>13</v>
      </c>
    </row>
    <row r="24" spans="1:9" x14ac:dyDescent="0.15">
      <c r="A24" s="41" t="s">
        <v>60</v>
      </c>
      <c r="B24" s="36" t="s">
        <v>13</v>
      </c>
      <c r="D24" s="38" t="s">
        <v>13</v>
      </c>
    </row>
    <row r="25" spans="1:9" x14ac:dyDescent="0.15">
      <c r="A25" s="35" t="s">
        <v>36</v>
      </c>
      <c r="B25" s="36" t="s">
        <v>13</v>
      </c>
      <c r="D25" s="40" t="s">
        <v>13</v>
      </c>
    </row>
    <row r="26" spans="1:9" x14ac:dyDescent="0.15">
      <c r="A26" s="35" t="s">
        <v>20</v>
      </c>
      <c r="B26" s="36" t="s">
        <v>13</v>
      </c>
      <c r="D26" s="40" t="s">
        <v>13</v>
      </c>
    </row>
    <row r="27" spans="1:9" x14ac:dyDescent="0.15">
      <c r="A27" s="35" t="s">
        <v>21</v>
      </c>
      <c r="B27" s="36" t="s">
        <v>13</v>
      </c>
      <c r="D27" s="40" t="s">
        <v>13</v>
      </c>
    </row>
    <row r="28" spans="1:9" x14ac:dyDescent="0.15">
      <c r="A28" s="35" t="s">
        <v>22</v>
      </c>
      <c r="B28" s="36" t="s">
        <v>13</v>
      </c>
      <c r="D28" s="40" t="s">
        <v>13</v>
      </c>
    </row>
    <row r="29" spans="1:9" ht="42" x14ac:dyDescent="0.15">
      <c r="A29" s="35" t="s">
        <v>29</v>
      </c>
      <c r="B29" s="36" t="s">
        <v>13</v>
      </c>
      <c r="D29" s="40" t="s">
        <v>13</v>
      </c>
    </row>
    <row r="30" spans="1:9" x14ac:dyDescent="0.15">
      <c r="A30" s="35" t="s">
        <v>37</v>
      </c>
      <c r="B30" s="36" t="s">
        <v>13</v>
      </c>
      <c r="D30" s="40" t="s">
        <v>13</v>
      </c>
    </row>
    <row r="31" spans="1:9" x14ac:dyDescent="0.15">
      <c r="A31" s="35" t="s">
        <v>30</v>
      </c>
      <c r="B31" s="36" t="s">
        <v>13</v>
      </c>
      <c r="D31" s="40" t="s">
        <v>13</v>
      </c>
    </row>
    <row r="32" spans="1:9" x14ac:dyDescent="0.15">
      <c r="A32" s="35" t="s">
        <v>31</v>
      </c>
      <c r="B32" s="43"/>
      <c r="D32" s="40" t="s">
        <v>13</v>
      </c>
    </row>
    <row r="33" spans="1:9" x14ac:dyDescent="0.15">
      <c r="A33" s="35" t="s">
        <v>23</v>
      </c>
      <c r="B33" s="42"/>
      <c r="D33" s="40" t="s">
        <v>13</v>
      </c>
    </row>
    <row r="34" spans="1:9" x14ac:dyDescent="0.15">
      <c r="A34" s="35" t="s">
        <v>24</v>
      </c>
      <c r="B34" s="43"/>
      <c r="D34" s="40" t="s">
        <v>13</v>
      </c>
    </row>
    <row r="35" spans="1:9" x14ac:dyDescent="0.15">
      <c r="A35" s="35" t="s">
        <v>56</v>
      </c>
      <c r="B35" s="43"/>
      <c r="D35" s="40" t="s">
        <v>13</v>
      </c>
    </row>
    <row r="36" spans="1:9" x14ac:dyDescent="0.15">
      <c r="A36" s="35" t="s">
        <v>38</v>
      </c>
      <c r="B36" s="43"/>
      <c r="D36" s="40" t="s">
        <v>13</v>
      </c>
    </row>
    <row r="37" spans="1:9" x14ac:dyDescent="0.15">
      <c r="A37" s="35" t="s">
        <v>48</v>
      </c>
      <c r="B37" s="43"/>
      <c r="D37" s="40" t="s">
        <v>13</v>
      </c>
    </row>
    <row r="38" spans="1:9" x14ac:dyDescent="0.15">
      <c r="A38" s="35" t="s">
        <v>25</v>
      </c>
      <c r="B38" s="43"/>
      <c r="D38" s="40" t="s">
        <v>13</v>
      </c>
    </row>
    <row r="39" spans="1:9" s="58" customFormat="1" ht="12.75" x14ac:dyDescent="0.2">
      <c r="A39" s="54"/>
      <c r="B39" s="55"/>
      <c r="C39" s="55"/>
      <c r="D39" s="55"/>
      <c r="E39" s="56"/>
    </row>
    <row r="40" spans="1:9" s="58" customFormat="1" ht="12.75" x14ac:dyDescent="0.2">
      <c r="A40" s="54"/>
      <c r="B40" s="55"/>
      <c r="C40" s="55"/>
      <c r="D40" s="55"/>
      <c r="E40" s="56"/>
    </row>
    <row r="41" spans="1:9" x14ac:dyDescent="0.15">
      <c r="A41" s="32" t="s">
        <v>14</v>
      </c>
      <c r="B41" s="45"/>
      <c r="C41" s="44"/>
      <c r="D41" s="47"/>
      <c r="E41" s="46"/>
    </row>
    <row r="42" spans="1:9" x14ac:dyDescent="0.15">
      <c r="A42" s="32" t="str">
        <f>Rates!A11</f>
        <v>HULL</v>
      </c>
      <c r="B42" s="45"/>
      <c r="C42" s="44"/>
      <c r="D42" s="47"/>
      <c r="E42" s="46"/>
    </row>
    <row r="43" spans="1:9" x14ac:dyDescent="0.15">
      <c r="A43" s="48" t="str">
        <f>Rates!A12</f>
        <v>Epoxy coating</v>
      </c>
      <c r="B43" s="45">
        <f>SUM(Rates!B12/Rates!$A$2)</f>
        <v>1221.4876033057851</v>
      </c>
      <c r="C43" s="44"/>
      <c r="D43" s="47"/>
      <c r="E43" s="46"/>
    </row>
    <row r="44" spans="1:9" x14ac:dyDescent="0.15">
      <c r="A44" s="48" t="str">
        <f>Rates!A13</f>
        <v>Shallow cast iron keel 1.75m</v>
      </c>
      <c r="B44" s="45">
        <f>SUM(Rates!B13/Rates!$A$2)</f>
        <v>766.94214876033061</v>
      </c>
      <c r="C44" s="49"/>
      <c r="D44" s="30"/>
      <c r="E44" s="50"/>
      <c r="F44" s="4"/>
      <c r="G44" s="4"/>
      <c r="H44" s="4"/>
      <c r="I44" s="4"/>
    </row>
    <row r="45" spans="1:9" ht="11.45" customHeight="1" x14ac:dyDescent="0.15">
      <c r="A45" s="48" t="str">
        <f>Rates!A14</f>
        <v>Lead/cast iron keel (2.10m)</v>
      </c>
      <c r="B45" s="45">
        <f>SUM(Rates!B14/Rates!$A$2)</f>
        <v>6725.6198347107438</v>
      </c>
      <c r="C45" s="49"/>
      <c r="D45" s="30"/>
      <c r="E45" s="50"/>
      <c r="F45" s="4"/>
      <c r="G45" s="4"/>
      <c r="H45" s="4"/>
      <c r="I45" s="4"/>
    </row>
    <row r="46" spans="1:9" x14ac:dyDescent="0.15">
      <c r="A46" s="48" t="str">
        <f>Rates!A15</f>
        <v>Coloured hull (Whisper grey, Star &amp; Stripes, Carinthia Blue)</v>
      </c>
      <c r="B46" s="45">
        <f>SUM(Rates!B15/Rates!$A$2)</f>
        <v>11926.446280991737</v>
      </c>
      <c r="C46" s="51"/>
      <c r="D46" s="30"/>
      <c r="E46" s="46"/>
    </row>
    <row r="47" spans="1:9" x14ac:dyDescent="0.15">
      <c r="A47" s="48" t="str">
        <f>Rates!A16</f>
        <v>Main anchor, 6 fenders &amp; 3 warps</v>
      </c>
      <c r="B47" s="45">
        <f>SUM(Rates!B16/Rates!$A$2)</f>
        <v>1029.7520661157025</v>
      </c>
      <c r="C47" s="51"/>
      <c r="D47" s="30"/>
      <c r="E47" s="46"/>
    </row>
    <row r="48" spans="1:9" x14ac:dyDescent="0.15">
      <c r="A48" s="32" t="str">
        <f>Rates!A17</f>
        <v>ENGINE</v>
      </c>
      <c r="B48" s="45"/>
      <c r="C48" s="51"/>
      <c r="D48" s="30"/>
      <c r="E48" s="46"/>
    </row>
    <row r="49" spans="1:5" x14ac:dyDescent="0.15">
      <c r="A49" s="48" t="str">
        <f>Rates!A18</f>
        <v>55hp engine</v>
      </c>
      <c r="B49" s="45">
        <f>SUM(Rates!B18/Rates!$A$2)</f>
        <v>1730.5785123966944</v>
      </c>
      <c r="C49" s="51"/>
      <c r="D49" s="30"/>
      <c r="E49" s="46"/>
    </row>
    <row r="50" spans="1:5" x14ac:dyDescent="0.15">
      <c r="A50" s="48" t="str">
        <f>Rates!A19</f>
        <v>2 blade folding propeller (40hp engine)</v>
      </c>
      <c r="B50" s="45">
        <f>SUM(Rates!B19/Rates!$A$2)</f>
        <v>638.84297520661164</v>
      </c>
      <c r="C50" s="51"/>
      <c r="D50" s="30"/>
      <c r="E50" s="46"/>
    </row>
    <row r="51" spans="1:5" x14ac:dyDescent="0.15">
      <c r="A51" s="48" t="str">
        <f>Rates!A20</f>
        <v>3 blade folding prop for 55hp engine</v>
      </c>
      <c r="B51" s="45">
        <f>SUM(Rates!B20/Rates!$A$2)</f>
        <v>1420.6611570247935</v>
      </c>
      <c r="C51" s="51"/>
      <c r="D51" s="30"/>
      <c r="E51" s="46"/>
    </row>
    <row r="52" spans="1:5" x14ac:dyDescent="0.15">
      <c r="A52" s="48" t="str">
        <f>Rates!A21</f>
        <v>Retractable bow thruster</v>
      </c>
      <c r="B52" s="45">
        <f>SUM(Rates!B21/Rates!$A$2)</f>
        <v>7832.2314049586776</v>
      </c>
      <c r="C52" s="51"/>
      <c r="D52" s="30"/>
      <c r="E52" s="46"/>
    </row>
    <row r="53" spans="1:5" x14ac:dyDescent="0.15">
      <c r="A53" s="32" t="str">
        <f>Rates!A22</f>
        <v>SAILS/RIGGING</v>
      </c>
      <c r="B53" s="45"/>
      <c r="C53" s="51"/>
      <c r="D53" s="30"/>
      <c r="E53" s="46"/>
    </row>
    <row r="54" spans="1:5" x14ac:dyDescent="0.15">
      <c r="A54" s="48" t="str">
        <f>Rates!A23</f>
        <v>Fully batten mainsail &amp; genoa 140% for standard mast</v>
      </c>
      <c r="B54" s="45">
        <f>SUM(Rates!B23/Rates!$A$2)</f>
        <v>3271.0743801652893</v>
      </c>
      <c r="C54" s="52"/>
      <c r="D54" s="30"/>
      <c r="E54" s="46"/>
    </row>
    <row r="55" spans="1:5" x14ac:dyDescent="0.15">
      <c r="A55" s="48" t="str">
        <f>Rates!A24</f>
        <v>Fully batten mainsail &amp; genoa 108% in Dacron for long mast</v>
      </c>
      <c r="B55" s="45">
        <f>SUM(Rates!B24/Rates!$A$2)</f>
        <v>4980.9917355371899</v>
      </c>
      <c r="C55" s="52"/>
      <c r="D55" s="30"/>
      <c r="E55" s="46"/>
    </row>
    <row r="56" spans="1:5" ht="21" x14ac:dyDescent="0.15">
      <c r="A56" s="76" t="str">
        <f>Rates!A25</f>
        <v>Offshore sails: full batten main, 108% genoa in sandwich Mylar grey, radial cut (for tall mast)</v>
      </c>
      <c r="B56" s="45">
        <f>SUM(Rates!B25/Rates!$A$2)</f>
        <v>8364.4628099173551</v>
      </c>
      <c r="C56" s="52"/>
      <c r="D56" s="30"/>
      <c r="E56" s="46"/>
    </row>
    <row r="57" spans="1:5" x14ac:dyDescent="0.15">
      <c r="A57" s="32" t="str">
        <f>Rates!A26</f>
        <v>DECK GEAR/RIGGING</v>
      </c>
      <c r="B57" s="45"/>
      <c r="C57" s="52"/>
      <c r="D57" s="30"/>
      <c r="E57" s="46"/>
    </row>
    <row r="58" spans="1:5" x14ac:dyDescent="0.15">
      <c r="A58" s="48" t="str">
        <f>Rates!A27</f>
        <v>German mainsheet system</v>
      </c>
      <c r="B58" s="45">
        <f>SUM(Rates!B27/Rates!$A$2)</f>
        <v>799.17355371900828</v>
      </c>
      <c r="C58" s="52"/>
      <c r="D58" s="30"/>
      <c r="E58" s="46"/>
    </row>
    <row r="59" spans="1:5" x14ac:dyDescent="0.15">
      <c r="A59" s="48" t="str">
        <f>Rates!A28</f>
        <v>Set of winches for spinnaker sheets &amp; german mainsheet system</v>
      </c>
      <c r="B59" s="45">
        <f>SUM(Rates!B28/Rates!$A$2)</f>
        <v>845.4545454545455</v>
      </c>
      <c r="C59" s="52"/>
      <c r="D59" s="30"/>
      <c r="E59" s="46"/>
    </row>
    <row r="60" spans="1:5" x14ac:dyDescent="0.15">
      <c r="A60" s="48" t="str">
        <f>Rates!A29</f>
        <v>Additional set of winches on coaming</v>
      </c>
      <c r="B60" s="45">
        <f>SUM(Rates!B29/Rates!$A$2)</f>
        <v>752.06611570247935</v>
      </c>
      <c r="C60" s="52"/>
      <c r="D60" s="30"/>
      <c r="E60" s="46"/>
    </row>
    <row r="61" spans="1:5" x14ac:dyDescent="0.15">
      <c r="A61" s="48" t="str">
        <f>Rates!A30</f>
        <v>Electric halyard winch (per unit)</v>
      </c>
      <c r="B61" s="45">
        <f>SUM(Rates!B30/Rates!$A$2)</f>
        <v>2678.5123966942151</v>
      </c>
      <c r="C61" s="51"/>
      <c r="D61" s="30"/>
      <c r="E61" s="46"/>
    </row>
    <row r="62" spans="1:5" x14ac:dyDescent="0.15">
      <c r="A62" s="48" t="str">
        <f>Rates!A31</f>
        <v>Set of electric genoa winches</v>
      </c>
      <c r="B62" s="45">
        <f>SUM(Rates!B31/Rates!$A$2)</f>
        <v>4924.7933884297518</v>
      </c>
      <c r="C62" s="51"/>
      <c r="D62" s="30"/>
      <c r="E62" s="46"/>
    </row>
    <row r="63" spans="1:5" x14ac:dyDescent="0.15">
      <c r="A63" s="48" t="str">
        <f>Rates!A32</f>
        <v>Set of electric winches for spinnaker and German mainsheet system</v>
      </c>
      <c r="B63" s="45">
        <f>SUM(Rates!B32/Rates!$A$2)</f>
        <v>4924.7933884297518</v>
      </c>
      <c r="C63" s="51"/>
      <c r="D63" s="30"/>
      <c r="E63" s="46"/>
    </row>
    <row r="64" spans="1:5" ht="21" x14ac:dyDescent="0.15">
      <c r="A64" s="76" t="str">
        <f>Rates!A33</f>
        <v>Symmetrical spinnaker deck fittings with aluminium pole (spinnaker winch option required)</v>
      </c>
      <c r="B64" s="45">
        <f>SUM(Rates!B33/Rates!$A$2)</f>
        <v>2303.3057851239669</v>
      </c>
      <c r="C64" s="51"/>
      <c r="D64" s="30"/>
      <c r="E64" s="46"/>
    </row>
    <row r="65" spans="1:5" x14ac:dyDescent="0.15">
      <c r="A65" s="48" t="str">
        <f>Rates!A34</f>
        <v>Carbon pole in place of aluminium pole</v>
      </c>
      <c r="B65" s="45">
        <f>SUM(Rates!B34/Rates!$A$2)</f>
        <v>1879.3388429752067</v>
      </c>
      <c r="C65" s="51"/>
      <c r="D65" s="30"/>
      <c r="E65" s="46"/>
    </row>
    <row r="66" spans="1:5" x14ac:dyDescent="0.15">
      <c r="A66" s="48" t="str">
        <f>Rates!A35</f>
        <v>Asymmetric spinnaker gear (winch required)</v>
      </c>
      <c r="B66" s="45">
        <f>SUM(Rates!B35/Rates!$A$2)</f>
        <v>930.57851239669424</v>
      </c>
      <c r="C66" s="51"/>
      <c r="D66" s="30"/>
      <c r="E66" s="46"/>
    </row>
    <row r="67" spans="1:5" x14ac:dyDescent="0.15">
      <c r="A67" s="48" t="str">
        <f>Rates!A36</f>
        <v>Removable inner forestay with tensioner and halyard</v>
      </c>
      <c r="B67" s="45">
        <f>SUM(Rates!B36/Rates!$A$2)</f>
        <v>892.56198347107443</v>
      </c>
      <c r="C67" s="51"/>
      <c r="D67" s="30"/>
      <c r="E67" s="46"/>
    </row>
    <row r="68" spans="1:5" x14ac:dyDescent="0.15">
      <c r="A68" s="48" t="str">
        <f>Rates!A37</f>
        <v>Adjustable Genoa cars</v>
      </c>
      <c r="B68" s="45">
        <f>SUM(Rates!B37/Rates!$A$2)</f>
        <v>460.3305785123967</v>
      </c>
      <c r="C68" s="51"/>
      <c r="D68" s="30"/>
      <c r="E68" s="46"/>
    </row>
    <row r="69" spans="1:5" x14ac:dyDescent="0.15">
      <c r="A69" s="32" t="str">
        <f>Rates!A38</f>
        <v>DECK EQUIPMENT</v>
      </c>
      <c r="B69" s="45"/>
      <c r="C69" s="51"/>
      <c r="D69" s="30"/>
      <c r="E69" s="46"/>
    </row>
    <row r="70" spans="1:5" x14ac:dyDescent="0.15">
      <c r="A70" s="48" t="str">
        <f>Rates!A39</f>
        <v>Teak coachroof</v>
      </c>
      <c r="B70" s="45">
        <f>SUM(Rates!B39/Rates!$A$2)</f>
        <v>1381.8181818181818</v>
      </c>
      <c r="C70" s="51"/>
      <c r="D70" s="30"/>
      <c r="E70" s="46"/>
    </row>
    <row r="71" spans="1:5" x14ac:dyDescent="0.15">
      <c r="A71" s="48" t="str">
        <f>Rates!A40</f>
        <v>Teak cockpit floor</v>
      </c>
      <c r="B71" s="45">
        <f>SUM(Rates!B40/Rates!$A$2)</f>
        <v>2027.2727272727273</v>
      </c>
      <c r="C71" s="51"/>
      <c r="D71" s="30"/>
      <c r="E71" s="46"/>
    </row>
    <row r="72" spans="1:5" x14ac:dyDescent="0.15">
      <c r="A72" s="48" t="str">
        <f>Rates!A41</f>
        <v>Teak side decks</v>
      </c>
      <c r="B72" s="45">
        <f>SUM(Rates!B41/Rates!$A$2)</f>
        <v>9407.4380165289258</v>
      </c>
      <c r="C72" s="51"/>
      <c r="D72" s="30"/>
      <c r="E72" s="46"/>
    </row>
    <row r="73" spans="1:5" x14ac:dyDescent="0.15">
      <c r="A73" s="48" t="str">
        <f>Rates!A42</f>
        <v>Black leather covered Fastnet wheels</v>
      </c>
      <c r="B73" s="45">
        <f>SUM(Rates!B42/Rates!$A$2)</f>
        <v>1381.8181818181818</v>
      </c>
      <c r="C73" s="51"/>
      <c r="D73" s="30"/>
      <c r="E73" s="46"/>
    </row>
    <row r="74" spans="1:5" x14ac:dyDescent="0.15">
      <c r="A74" s="48" t="str">
        <f>Rates!A43</f>
        <v>Black carbon wheels</v>
      </c>
      <c r="B74" s="45">
        <f>SUM(Rates!B43/Rates!$A$2)</f>
        <v>7048.7603305785124</v>
      </c>
      <c r="C74" s="51"/>
      <c r="D74" s="30"/>
      <c r="E74" s="46"/>
    </row>
    <row r="75" spans="1:5" x14ac:dyDescent="0.15">
      <c r="A75" s="48" t="str">
        <f>Rates!A44</f>
        <v>Cockpit table</v>
      </c>
      <c r="B75" s="45">
        <f>SUM(Rates!B44/Rates!$A$2)</f>
        <v>892.56198347107443</v>
      </c>
      <c r="C75" s="51"/>
      <c r="D75" s="30"/>
      <c r="E75" s="46"/>
    </row>
    <row r="76" spans="1:5" x14ac:dyDescent="0.15">
      <c r="A76" s="48" t="str">
        <f>Rates!A45</f>
        <v>Sprayhood with handrail</v>
      </c>
      <c r="B76" s="45">
        <f>SUM(Rates!B45/Rates!$A$2)</f>
        <v>1409.9173553719008</v>
      </c>
      <c r="C76" s="51"/>
      <c r="D76" s="30"/>
      <c r="E76" s="46"/>
    </row>
    <row r="77" spans="1:5" x14ac:dyDescent="0.15">
      <c r="A77" s="48" t="str">
        <f>Rates!A46</f>
        <v>Outboard engine bracket on pushipt</v>
      </c>
      <c r="B77" s="45">
        <f>SUM(Rates!B46/Rates!$A$2)</f>
        <v>75.206611570247929</v>
      </c>
      <c r="C77" s="51"/>
      <c r="D77" s="30"/>
      <c r="E77" s="46"/>
    </row>
    <row r="78" spans="1:5" x14ac:dyDescent="0.15">
      <c r="A78" s="48" t="str">
        <f>Rates!A47</f>
        <v>Grey cockpit cushions</v>
      </c>
      <c r="B78" s="45">
        <f>SUM(Rates!B47/Rates!$A$2)</f>
        <v>516.52892561983469</v>
      </c>
      <c r="C78" s="51"/>
      <c r="D78" s="30"/>
      <c r="E78" s="46"/>
    </row>
    <row r="79" spans="1:5" x14ac:dyDescent="0.15">
      <c r="A79" s="48" t="str">
        <f>Rates!A48</f>
        <v>Stainless steel bow protection</v>
      </c>
      <c r="B79" s="45">
        <f>SUM(Rates!B48/Rates!$A$2)</f>
        <v>610.74380165289256</v>
      </c>
      <c r="C79" s="51"/>
      <c r="D79" s="30"/>
      <c r="E79" s="46"/>
    </row>
    <row r="80" spans="1:5" x14ac:dyDescent="0.15">
      <c r="A80" s="48" t="str">
        <f>Rates!A49</f>
        <v>Cockpit portlight in aft cabin per unit</v>
      </c>
      <c r="B80" s="45">
        <f>SUM(Rates!B49/Rates!$A$2)</f>
        <v>460.3305785123967</v>
      </c>
      <c r="C80" s="51"/>
      <c r="D80" s="30"/>
      <c r="E80" s="46"/>
    </row>
    <row r="81" spans="1:5" x14ac:dyDescent="0.15">
      <c r="A81" s="48" t="str">
        <f>Rates!A50</f>
        <v>2 cockpit speakers for stereo</v>
      </c>
      <c r="B81" s="45">
        <f>SUM(Rates!B50/Rates!$A$2)</f>
        <v>166.11570247933884</v>
      </c>
      <c r="C81" s="51"/>
      <c r="D81" s="30"/>
      <c r="E81" s="46"/>
    </row>
    <row r="82" spans="1:5" x14ac:dyDescent="0.15">
      <c r="A82" s="32" t="str">
        <f>Rates!A51</f>
        <v>INTERIOR</v>
      </c>
      <c r="B82" s="45"/>
      <c r="C82" s="51"/>
      <c r="D82" s="30"/>
      <c r="E82" s="46"/>
    </row>
    <row r="83" spans="1:5" x14ac:dyDescent="0.15">
      <c r="A83" s="48" t="str">
        <f>Rates!A52</f>
        <v>Extra for 3 cabin/2 heads</v>
      </c>
      <c r="B83" s="45">
        <f>SUM(Rates!B52/Rates!$A$2)</f>
        <v>1408.2644628099174</v>
      </c>
      <c r="C83" s="51"/>
      <c r="D83" s="30"/>
      <c r="E83" s="46"/>
    </row>
    <row r="84" spans="1:5" x14ac:dyDescent="0.15">
      <c r="A84" s="48" t="str">
        <f>Rates!A53</f>
        <v>Oak interior</v>
      </c>
      <c r="B84" s="45">
        <f>SUM(Rates!B53/Rates!$A$2)</f>
        <v>2680.9917355371904</v>
      </c>
      <c r="C84" s="51"/>
      <c r="D84" s="30"/>
      <c r="E84" s="46"/>
    </row>
    <row r="85" spans="1:5" x14ac:dyDescent="0.15">
      <c r="A85" s="48" t="str">
        <f>Rates!A54</f>
        <v>Folding saloon table with storage locker &amp; converting into berth</v>
      </c>
      <c r="B85" s="45">
        <f>SUM(Rates!B54/Rates!$A$2)</f>
        <v>1796.6942148760331</v>
      </c>
      <c r="C85" s="51"/>
      <c r="D85" s="30"/>
      <c r="E85" s="46"/>
    </row>
    <row r="86" spans="1:5" x14ac:dyDescent="0.15">
      <c r="A86" s="48" t="str">
        <f>Rates!A55</f>
        <v>Convertible saloon table (for standard table)</v>
      </c>
      <c r="B86" s="45">
        <f>SUM(Rates!B55/Rates!$A$2)</f>
        <v>549.5867768595042</v>
      </c>
      <c r="C86" s="51"/>
      <c r="D86" s="30"/>
      <c r="E86" s="46"/>
    </row>
    <row r="87" spans="1:5" x14ac:dyDescent="0.15">
      <c r="A87" s="48" t="str">
        <f>Rates!A56</f>
        <v>Slatted mattress supports (2 cabin version)</v>
      </c>
      <c r="B87" s="45">
        <f>SUM(Rates!B56/Rates!$A$2)</f>
        <v>535.53719008264466</v>
      </c>
      <c r="C87" s="51"/>
      <c r="D87" s="30"/>
      <c r="E87" s="46"/>
    </row>
    <row r="88" spans="1:5" x14ac:dyDescent="0.15">
      <c r="A88" s="48" t="str">
        <f>Rates!A57</f>
        <v>Slatted mattress supports (3 cabin version)</v>
      </c>
      <c r="B88" s="45">
        <f>SUM(Rates!B57/Rates!$A$2)</f>
        <v>695.8677685950413</v>
      </c>
      <c r="C88" s="51"/>
      <c r="D88" s="30"/>
      <c r="E88" s="46"/>
    </row>
    <row r="89" spans="1:5" x14ac:dyDescent="0.15">
      <c r="A89" s="48" t="str">
        <f>Rates!A58</f>
        <v>Relax beige saloon cushions</v>
      </c>
      <c r="B89" s="45">
        <f>SUM(Rates!B58/Rates!$A$2)</f>
        <v>319.83471074380168</v>
      </c>
      <c r="C89" s="51"/>
      <c r="D89" s="30"/>
      <c r="E89" s="46"/>
    </row>
    <row r="90" spans="1:5" x14ac:dyDescent="0.15">
      <c r="A90" s="48" t="str">
        <f>Rates!A59</f>
        <v>Stone grey suedette saloon cushions</v>
      </c>
      <c r="B90" s="45">
        <f>SUM(Rates!B59/Rates!$A$2)</f>
        <v>691.73553719008271</v>
      </c>
      <c r="C90" s="51"/>
      <c r="D90" s="30"/>
      <c r="E90" s="46"/>
    </row>
    <row r="91" spans="1:5" x14ac:dyDescent="0.15">
      <c r="A91" s="48" t="str">
        <f>Rates!A60</f>
        <v>Bonanza moon saloon cushions</v>
      </c>
      <c r="B91" s="45">
        <f>SUM(Rates!B60/Rates!$A$2)</f>
        <v>319.83471074380168</v>
      </c>
      <c r="C91" s="51"/>
      <c r="D91" s="30"/>
      <c r="E91" s="46"/>
    </row>
    <row r="92" spans="1:5" x14ac:dyDescent="0.15">
      <c r="A92" s="48" t="str">
        <f>Rates!A61</f>
        <v>Lodge storm saloon cushions</v>
      </c>
      <c r="B92" s="45">
        <f>SUM(Rates!B61/Rates!$A$2)</f>
        <v>691.73553719008271</v>
      </c>
      <c r="C92" s="51"/>
      <c r="D92" s="30"/>
      <c r="E92" s="46"/>
    </row>
    <row r="93" spans="1:5" x14ac:dyDescent="0.15">
      <c r="A93" s="48" t="str">
        <f>Rates!A62</f>
        <v>Bora Bora 17 brown saloon cushions</v>
      </c>
      <c r="B93" s="45">
        <f>SUM(Rates!B62/Rates!$A$2)</f>
        <v>360.3305785123967</v>
      </c>
      <c r="C93" s="51"/>
      <c r="D93" s="30"/>
      <c r="E93" s="46"/>
    </row>
    <row r="94" spans="1:5" x14ac:dyDescent="0.15">
      <c r="A94" s="48" t="str">
        <f>Rates!A63</f>
        <v>Tutledove 001 leather saloon cushions</v>
      </c>
      <c r="B94" s="45">
        <f>SUM(Rates!B63/Rates!$A$2)</f>
        <v>2616.5289256198348</v>
      </c>
      <c r="C94" s="51"/>
      <c r="D94" s="30"/>
      <c r="E94" s="46"/>
    </row>
    <row r="95" spans="1:5" x14ac:dyDescent="0.15">
      <c r="A95" s="48" t="str">
        <f>Rates!A64</f>
        <v>Chocolate 002 lether saloon cushions</v>
      </c>
      <c r="B95" s="45">
        <f>SUM(Rates!B64/Rates!$A$2)</f>
        <v>2616.5289256198348</v>
      </c>
      <c r="C95" s="51"/>
      <c r="D95" s="30"/>
      <c r="E95" s="46"/>
    </row>
    <row r="96" spans="1:5" x14ac:dyDescent="0.15">
      <c r="A96" s="48" t="str">
        <f>Rates!A65</f>
        <v>Beige 003 leather saloon cushions</v>
      </c>
      <c r="B96" s="45">
        <f>SUM(Rates!B65/Rates!$A$2)</f>
        <v>2616.5289256198348</v>
      </c>
      <c r="C96" s="51"/>
      <c r="D96" s="30"/>
      <c r="E96" s="46"/>
    </row>
    <row r="97" spans="1:6" x14ac:dyDescent="0.15">
      <c r="A97" s="48" t="str">
        <f>Rates!A66</f>
        <v>Light grey 011 suedette saloon cushions</v>
      </c>
      <c r="B97" s="45">
        <f>SUM(Rates!B66/Rates!$A$2)</f>
        <v>691.73553719008271</v>
      </c>
      <c r="C97" s="51"/>
      <c r="D97" s="30"/>
      <c r="E97" s="46"/>
    </row>
    <row r="98" spans="1:6" x14ac:dyDescent="0.15">
      <c r="A98" s="48" t="str">
        <f>Rates!A67</f>
        <v>Tutledove 012 suedette saloon cushions</v>
      </c>
      <c r="B98" s="45">
        <f>SUM(Rates!B67/Rates!$A$2)</f>
        <v>691.73553719008271</v>
      </c>
      <c r="C98" s="51"/>
      <c r="D98" s="30"/>
      <c r="E98" s="46"/>
    </row>
    <row r="99" spans="1:6" x14ac:dyDescent="0.15">
      <c r="A99" s="48" t="str">
        <f>Rates!A68</f>
        <v>Mouse grey 013 suedette saloon cushions</v>
      </c>
      <c r="B99" s="45">
        <f>SUM(Rates!B68/Rates!$A$2)</f>
        <v>691.73553719008271</v>
      </c>
      <c r="C99" s="51"/>
      <c r="D99" s="30"/>
      <c r="E99" s="46"/>
    </row>
    <row r="100" spans="1:6" x14ac:dyDescent="0.15">
      <c r="A100" s="32" t="str">
        <f>Rates!A69</f>
        <v>ELECTRIC SYSTEM</v>
      </c>
      <c r="B100" s="45"/>
      <c r="C100" s="51"/>
      <c r="D100" s="30"/>
      <c r="E100" s="46"/>
    </row>
    <row r="101" spans="1:6" x14ac:dyDescent="0.15">
      <c r="A101" s="48" t="str">
        <f>Rates!A70</f>
        <v>Reversible air conditioning 2 cabin version</v>
      </c>
      <c r="B101" s="45">
        <f>SUM(Rates!B70/Rates!$A$2)</f>
        <v>8928.0991735537191</v>
      </c>
      <c r="C101" s="51"/>
      <c r="D101" s="30"/>
      <c r="E101" s="46"/>
    </row>
    <row r="102" spans="1:6" x14ac:dyDescent="0.15">
      <c r="A102" s="48" t="str">
        <f>Rates!A71</f>
        <v>Reversible air conditioning 3 cabin version</v>
      </c>
      <c r="B102" s="45">
        <f>SUM(Rates!B71/Rates!$A$2)</f>
        <v>9304.1322314049594</v>
      </c>
      <c r="C102" s="51"/>
      <c r="D102" s="30"/>
      <c r="E102" s="46"/>
    </row>
    <row r="103" spans="1:6" x14ac:dyDescent="0.15">
      <c r="A103" s="48" t="str">
        <f>Rates!A72</f>
        <v>Heating (outlets in saloon, cabins &amp; head(s))</v>
      </c>
      <c r="B103" s="45">
        <f>SUM(Rates!B72/Rates!$A$2)</f>
        <v>3881.818181818182</v>
      </c>
      <c r="C103" s="51"/>
      <c r="D103" s="30"/>
      <c r="E103" s="46"/>
    </row>
    <row r="104" spans="1:6" x14ac:dyDescent="0.15">
      <c r="A104" s="48" t="str">
        <f>Rates!A73</f>
        <v>1000W electric windlass</v>
      </c>
      <c r="B104" s="45">
        <f>SUM(Rates!B73/Rates!$A$2)</f>
        <v>1923.1404958677685</v>
      </c>
      <c r="C104" s="51"/>
      <c r="D104" s="30"/>
      <c r="E104" s="46"/>
    </row>
    <row r="105" spans="1:6" x14ac:dyDescent="0.15">
      <c r="A105" s="48" t="str">
        <f>Rates!A74</f>
        <v>Microwave (220V only)</v>
      </c>
      <c r="B105" s="45">
        <f>SUM(Rates!B74/Rates!$A$2)</f>
        <v>563.63636363636363</v>
      </c>
      <c r="C105" s="51"/>
      <c r="D105" s="30"/>
      <c r="E105" s="46"/>
      <c r="F105" s="7"/>
    </row>
    <row r="106" spans="1:6" x14ac:dyDescent="0.15">
      <c r="A106" s="48" t="str">
        <f>Rates!A75</f>
        <v>LED saloon lights</v>
      </c>
      <c r="B106" s="45">
        <f>SUM(Rates!B75/Rates!$A$2)</f>
        <v>423.14049586776861</v>
      </c>
      <c r="C106" s="51"/>
      <c r="D106" s="30"/>
      <c r="E106" s="46"/>
      <c r="F106" s="7"/>
    </row>
    <row r="107" spans="1:6" x14ac:dyDescent="0.15">
      <c r="A107" s="48" t="str">
        <f>Rates!A76</f>
        <v>Radio/CD/MP3 with 2 speakers</v>
      </c>
      <c r="B107" s="45">
        <f>SUM(Rates!B76/Rates!$A$2)</f>
        <v>322.31404958677689</v>
      </c>
      <c r="C107" s="51"/>
      <c r="D107" s="30"/>
      <c r="E107" s="46"/>
      <c r="F107" s="7"/>
    </row>
    <row r="108" spans="1:6" x14ac:dyDescent="0.15">
      <c r="A108" s="48" t="str">
        <f>Rates!A77</f>
        <v>300W inverter</v>
      </c>
      <c r="B108" s="45">
        <f>SUM(Rates!B77/Rates!$A$2)</f>
        <v>136.36363636363637</v>
      </c>
      <c r="C108" s="51"/>
      <c r="D108" s="30"/>
      <c r="E108" s="46"/>
      <c r="F108" s="7"/>
    </row>
    <row r="109" spans="1:6" x14ac:dyDescent="0.15">
      <c r="A109" s="32" t="str">
        <f>Rates!A78</f>
        <v>WATER SYSTEM</v>
      </c>
      <c r="B109" s="45"/>
      <c r="C109" s="51"/>
      <c r="D109" s="30"/>
      <c r="E109" s="46"/>
      <c r="F109" s="7"/>
    </row>
    <row r="110" spans="1:6" x14ac:dyDescent="0.15">
      <c r="A110" s="48" t="str">
        <f>Rates!A79</f>
        <v>Additional holding tank</v>
      </c>
      <c r="B110" s="45">
        <f>SUM(Rates!B79/Rates!$A$2)</f>
        <v>1152.8925619834711</v>
      </c>
      <c r="C110" s="51"/>
      <c r="D110" s="30"/>
      <c r="E110" s="46"/>
      <c r="F110" s="7"/>
    </row>
    <row r="111" spans="1:6" x14ac:dyDescent="0.15">
      <c r="A111" s="48" t="str">
        <f>Rates!A80</f>
        <v>Large toilet bowl (per unit)</v>
      </c>
      <c r="B111" s="45">
        <f>SUM(Rates!B80/Rates!$A$2)</f>
        <v>470.24793388429754</v>
      </c>
      <c r="C111" s="51"/>
      <c r="D111" s="30"/>
      <c r="E111" s="46"/>
      <c r="F111" s="7"/>
    </row>
    <row r="112" spans="1:6" x14ac:dyDescent="0.15">
      <c r="A112" s="48" t="str">
        <f>Rates!A81</f>
        <v>Electric large size toilet (per unit)</v>
      </c>
      <c r="B112" s="45">
        <f>SUM(Rates!B81/Rates!$A$2)</f>
        <v>775.2066115702479</v>
      </c>
      <c r="C112" s="51"/>
      <c r="D112" s="30"/>
      <c r="E112" s="46"/>
      <c r="F112" s="7"/>
    </row>
    <row r="113" spans="1:6" x14ac:dyDescent="0.15">
      <c r="A113" s="48" t="str">
        <f>Rates!A82</f>
        <v>Fresh water circuit with shore connection</v>
      </c>
      <c r="B113" s="45">
        <f>SUM(Rates!B82/Rates!$A$2)</f>
        <v>123.96694214876034</v>
      </c>
      <c r="C113" s="51"/>
      <c r="D113" s="30"/>
      <c r="E113" s="46"/>
      <c r="F113" s="7"/>
    </row>
    <row r="114" spans="1:6" x14ac:dyDescent="0.15">
      <c r="A114" s="48" t="str">
        <f>Rates!A83</f>
        <v>Electric bilge pump with automatic switch</v>
      </c>
      <c r="B114" s="45">
        <f>SUM(Rates!B83/Rates!$A$2)</f>
        <v>454.54545454545456</v>
      </c>
      <c r="C114" s="51"/>
      <c r="D114" s="30"/>
      <c r="E114" s="46"/>
      <c r="F114" s="7"/>
    </row>
    <row r="115" spans="1:6" x14ac:dyDescent="0.15">
      <c r="A115" s="32" t="str">
        <f>Rates!A84</f>
        <v>ELECTRONICS</v>
      </c>
      <c r="B115" s="45"/>
      <c r="C115" s="51"/>
      <c r="D115" s="30"/>
      <c r="E115" s="46"/>
      <c r="F115" s="7"/>
    </row>
    <row r="116" spans="1:6" x14ac:dyDescent="0.15">
      <c r="A116" s="48" t="str">
        <f>Rates!A85</f>
        <v>Raymarine i70s x 2</v>
      </c>
      <c r="B116" s="45">
        <f>SUM(Rates!B85/Rates!$A$2)</f>
        <v>2161.9834710743803</v>
      </c>
      <c r="C116" s="51"/>
      <c r="D116" s="30"/>
      <c r="E116" s="46"/>
      <c r="F116" s="7"/>
    </row>
    <row r="117" spans="1:6" x14ac:dyDescent="0.15">
      <c r="A117" s="48" t="str">
        <f>Rates!A86</f>
        <v>Additional i70 at chart table</v>
      </c>
      <c r="B117" s="45">
        <f>SUM(Rates!B86/Rates!$A$2)</f>
        <v>526.44628099173553</v>
      </c>
      <c r="C117" s="51"/>
      <c r="D117" s="30"/>
      <c r="E117" s="46"/>
      <c r="F117" s="7"/>
    </row>
    <row r="118" spans="1:6" x14ac:dyDescent="0.15">
      <c r="A118" s="48" t="str">
        <f>Rates!A87</f>
        <v>Autopilot (linear) with Raymarine display</v>
      </c>
      <c r="B118" s="45">
        <f>SUM(Rates!B87/Rates!$A$2)</f>
        <v>4689.2561983471078</v>
      </c>
      <c r="C118" s="51"/>
      <c r="D118" s="30"/>
      <c r="E118" s="46"/>
      <c r="F118" s="7"/>
    </row>
    <row r="119" spans="1:6" x14ac:dyDescent="0.15">
      <c r="A119" s="48" t="str">
        <f>Rates!A88</f>
        <v>Raymarine e7 at chart table (no maps)</v>
      </c>
      <c r="B119" s="45">
        <f>SUM(Rates!B88/Rates!$A$2)</f>
        <v>2044.6280991735539</v>
      </c>
      <c r="C119" s="51"/>
      <c r="D119" s="30"/>
      <c r="E119" s="46"/>
      <c r="F119" s="7"/>
    </row>
    <row r="120" spans="1:6" x14ac:dyDescent="0.15">
      <c r="A120" s="48" t="str">
        <f>Rates!A89</f>
        <v>Raymarine e7 at  cockpit (no maps)</v>
      </c>
      <c r="B120" s="45">
        <f>SUM(Rates!B89/Rates!$A$2)</f>
        <v>1971.0743801652893</v>
      </c>
      <c r="C120" s="51"/>
      <c r="D120" s="30"/>
      <c r="E120" s="46"/>
      <c r="F120" s="7"/>
    </row>
    <row r="121" spans="1:6" x14ac:dyDescent="0.15">
      <c r="A121" s="48" t="str">
        <f>Rates!A90</f>
        <v>e95 at chart table</v>
      </c>
      <c r="B121" s="45">
        <f>SUM(Rates!B90/Rates!$A$2)</f>
        <v>3475.2066115702482</v>
      </c>
      <c r="C121" s="51"/>
      <c r="D121" s="30"/>
      <c r="E121" s="46"/>
      <c r="F121" s="7"/>
    </row>
    <row r="122" spans="1:6" x14ac:dyDescent="0.15">
      <c r="A122" s="48" t="str">
        <f>Rates!A91</f>
        <v>e95 at cockpit</v>
      </c>
      <c r="B122" s="45">
        <f>SUM(Rates!B91/Rates!$A$2)</f>
        <v>3833.8842975206612</v>
      </c>
      <c r="C122" s="51"/>
      <c r="D122" s="30"/>
      <c r="E122" s="46"/>
      <c r="F122" s="7"/>
    </row>
    <row r="123" spans="1:6" x14ac:dyDescent="0.15">
      <c r="A123" s="48" t="str">
        <f>Rates!A92</f>
        <v>Radar 4Kw</v>
      </c>
      <c r="B123" s="45">
        <f>SUM(Rates!B92/Rates!$A$2)</f>
        <v>2660.3305785123966</v>
      </c>
      <c r="C123" s="51"/>
      <c r="D123" s="30"/>
      <c r="E123" s="46"/>
      <c r="F123" s="7"/>
    </row>
    <row r="124" spans="1:6" x14ac:dyDescent="0.15">
      <c r="A124" s="48" t="str">
        <f>Rates!A93</f>
        <v>Interface for PC with USB port</v>
      </c>
      <c r="B124" s="45">
        <f>SUM(Rates!B93/Rates!$A$2)</f>
        <v>563.63636363636363</v>
      </c>
      <c r="C124" s="51"/>
      <c r="D124" s="30"/>
      <c r="E124" s="46"/>
      <c r="F124" s="7"/>
    </row>
    <row r="125" spans="1:6" x14ac:dyDescent="0.15">
      <c r="A125" s="48" t="str">
        <f>Rates!A94</f>
        <v>Raymarine Ray49e VHF</v>
      </c>
      <c r="B125" s="45">
        <f>SUM(Rates!B94/Rates!$A$2)</f>
        <v>615.70247933884298</v>
      </c>
      <c r="C125" s="51"/>
      <c r="D125" s="30"/>
      <c r="E125" s="46"/>
      <c r="F125" s="7"/>
    </row>
    <row r="126" spans="1:6" ht="11.25" thickBot="1" x14ac:dyDescent="0.2">
      <c r="A126" s="48" t="str">
        <f>Rates!A95</f>
        <v>VHF speaker in cockpit</v>
      </c>
      <c r="B126" s="45">
        <f>SUM(Rates!B95/Rates!$A$2)</f>
        <v>516.52892561983469</v>
      </c>
      <c r="C126" s="51"/>
      <c r="D126" s="30"/>
      <c r="E126" s="46"/>
      <c r="F126" s="7"/>
    </row>
    <row r="127" spans="1:6" x14ac:dyDescent="0.15">
      <c r="A127" s="8" t="s">
        <v>6</v>
      </c>
      <c r="B127" s="11">
        <f>+SUMIF(C8:C126,"x",B8:B126)+SUMIF(E9,"x",D9)</f>
        <v>0</v>
      </c>
      <c r="C127" s="53"/>
      <c r="D127" s="53"/>
      <c r="E127" s="46"/>
    </row>
    <row r="128" spans="1:6" x14ac:dyDescent="0.15">
      <c r="A128" s="9" t="s">
        <v>8</v>
      </c>
      <c r="B128" s="12"/>
      <c r="C128" s="53"/>
      <c r="D128" s="53"/>
      <c r="E128" s="46"/>
    </row>
    <row r="129" spans="1:5" x14ac:dyDescent="0.15">
      <c r="A129" s="9" t="s">
        <v>10</v>
      </c>
      <c r="B129" s="12">
        <f>SUM(B127:B128)</f>
        <v>0</v>
      </c>
      <c r="C129" s="53"/>
      <c r="D129" s="53"/>
      <c r="E129" s="46"/>
    </row>
    <row r="130" spans="1:5" x14ac:dyDescent="0.15">
      <c r="A130" s="9" t="s">
        <v>7</v>
      </c>
      <c r="B130" s="12">
        <f>SUM(B129/100)*20</f>
        <v>0</v>
      </c>
      <c r="C130" s="53"/>
      <c r="D130" s="53"/>
      <c r="E130" s="46"/>
    </row>
    <row r="131" spans="1:5" ht="11.25" thickBot="1" x14ac:dyDescent="0.2">
      <c r="A131" s="10" t="s">
        <v>9</v>
      </c>
      <c r="B131" s="13">
        <f>SUM(B129:B130)</f>
        <v>0</v>
      </c>
      <c r="C131" s="53"/>
    </row>
    <row r="132" spans="1:5" x14ac:dyDescent="0.15">
      <c r="A132" s="61" t="s">
        <v>47</v>
      </c>
      <c r="B132" s="60"/>
      <c r="C132" s="53"/>
    </row>
    <row r="133" spans="1:5" x14ac:dyDescent="0.15">
      <c r="A133" s="62" t="s">
        <v>53</v>
      </c>
      <c r="B133" s="60"/>
      <c r="C133" s="53"/>
    </row>
    <row r="134" spans="1:5" s="58" customFormat="1" ht="12.75" x14ac:dyDescent="0.2">
      <c r="A134" s="59" t="s">
        <v>129</v>
      </c>
      <c r="B134" s="55"/>
      <c r="C134" s="56"/>
      <c r="D134" s="57"/>
      <c r="E134" s="56"/>
    </row>
    <row r="135" spans="1:5" s="58" customFormat="1" ht="14.25" x14ac:dyDescent="0.2">
      <c r="A135" s="84" t="s">
        <v>130</v>
      </c>
      <c r="B135" s="55"/>
      <c r="C135" s="56"/>
      <c r="D135" s="57"/>
      <c r="E135" s="56"/>
    </row>
    <row r="136" spans="1:5" ht="12.75" x14ac:dyDescent="0.2">
      <c r="A136" s="85" t="s">
        <v>128</v>
      </c>
      <c r="B136" s="86"/>
    </row>
  </sheetData>
  <hyperlinks>
    <hyperlink ref="A135" r:id="rId1" display="www.nybplymouth.co.uk"/>
  </hyperlinks>
  <pageMargins left="0.7" right="0.7" top="0.75" bottom="0.75" header="0.3" footer="0.3"/>
  <pageSetup paperSize="9" scale="69" orientation="portrait" r:id="rId2"/>
  <rowBreaks count="1" manualBreakCount="1">
    <brk id="40" max="16383" man="1"/>
  </rowBreaks>
  <ignoredErrors>
    <ignoredError sqref="B13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5"/>
  <sheetViews>
    <sheetView workbookViewId="0">
      <selection activeCell="F3" sqref="F3"/>
    </sheetView>
  </sheetViews>
  <sheetFormatPr defaultRowHeight="12.75" x14ac:dyDescent="0.2"/>
  <cols>
    <col min="1" max="1" width="29.875" style="68" bestFit="1" customWidth="1"/>
    <col min="2" max="2" width="9.875" style="65" customWidth="1"/>
    <col min="3" max="16384" width="9" style="68"/>
  </cols>
  <sheetData>
    <row r="2" spans="1:3" x14ac:dyDescent="0.2">
      <c r="A2" s="68">
        <v>1.21</v>
      </c>
    </row>
    <row r="7" spans="1:3" x14ac:dyDescent="0.2">
      <c r="B7" s="63" t="s">
        <v>3</v>
      </c>
      <c r="C7" s="68" t="s">
        <v>46</v>
      </c>
    </row>
    <row r="8" spans="1:3" x14ac:dyDescent="0.2">
      <c r="B8" s="69">
        <v>166459</v>
      </c>
      <c r="C8" s="70">
        <v>172705</v>
      </c>
    </row>
    <row r="9" spans="1:3" x14ac:dyDescent="0.2">
      <c r="B9" s="64"/>
    </row>
    <row r="10" spans="1:3" x14ac:dyDescent="0.2">
      <c r="B10" s="71"/>
    </row>
    <row r="11" spans="1:3" x14ac:dyDescent="0.2">
      <c r="A11" s="72" t="s">
        <v>61</v>
      </c>
      <c r="B11" s="71"/>
    </row>
    <row r="12" spans="1:3" x14ac:dyDescent="0.2">
      <c r="A12" s="72" t="s">
        <v>62</v>
      </c>
      <c r="B12" s="71">
        <v>1478</v>
      </c>
    </row>
    <row r="13" spans="1:3" x14ac:dyDescent="0.2">
      <c r="A13" s="73" t="s">
        <v>63</v>
      </c>
      <c r="B13" s="65">
        <v>928</v>
      </c>
    </row>
    <row r="14" spans="1:3" x14ac:dyDescent="0.2">
      <c r="A14" s="73" t="s">
        <v>58</v>
      </c>
      <c r="B14" s="65">
        <v>8138</v>
      </c>
    </row>
    <row r="15" spans="1:3" ht="21" x14ac:dyDescent="0.2">
      <c r="A15" s="74" t="s">
        <v>26</v>
      </c>
      <c r="B15" s="70">
        <v>14431</v>
      </c>
    </row>
    <row r="16" spans="1:3" x14ac:dyDescent="0.2">
      <c r="A16" s="74" t="s">
        <v>115</v>
      </c>
      <c r="B16" s="70">
        <v>1246</v>
      </c>
    </row>
    <row r="17" spans="1:2" x14ac:dyDescent="0.2">
      <c r="A17" s="74" t="s">
        <v>64</v>
      </c>
      <c r="B17" s="70"/>
    </row>
    <row r="18" spans="1:2" x14ac:dyDescent="0.2">
      <c r="A18" s="74" t="s">
        <v>65</v>
      </c>
      <c r="B18" s="70">
        <v>2094</v>
      </c>
    </row>
    <row r="19" spans="1:2" x14ac:dyDescent="0.2">
      <c r="A19" s="74" t="s">
        <v>66</v>
      </c>
      <c r="B19" s="70">
        <v>773</v>
      </c>
    </row>
    <row r="20" spans="1:2" x14ac:dyDescent="0.2">
      <c r="A20" s="74" t="s">
        <v>39</v>
      </c>
      <c r="B20" s="70">
        <v>1719</v>
      </c>
    </row>
    <row r="21" spans="1:2" x14ac:dyDescent="0.2">
      <c r="A21" s="74" t="s">
        <v>5</v>
      </c>
      <c r="B21" s="70">
        <v>9477</v>
      </c>
    </row>
    <row r="22" spans="1:2" x14ac:dyDescent="0.2">
      <c r="A22" s="74" t="s">
        <v>67</v>
      </c>
      <c r="B22" s="70"/>
    </row>
    <row r="23" spans="1:2" ht="21" x14ac:dyDescent="0.2">
      <c r="A23" s="74" t="s">
        <v>68</v>
      </c>
      <c r="B23" s="70">
        <v>3958</v>
      </c>
    </row>
    <row r="24" spans="1:2" ht="21" x14ac:dyDescent="0.2">
      <c r="A24" s="74" t="s">
        <v>69</v>
      </c>
      <c r="B24" s="70">
        <v>6027</v>
      </c>
    </row>
    <row r="25" spans="1:2" ht="31.5" x14ac:dyDescent="0.2">
      <c r="A25" s="77" t="s">
        <v>70</v>
      </c>
      <c r="B25" s="70">
        <v>10121</v>
      </c>
    </row>
    <row r="26" spans="1:2" x14ac:dyDescent="0.2">
      <c r="A26" s="74" t="s">
        <v>71</v>
      </c>
      <c r="B26" s="70"/>
    </row>
    <row r="27" spans="1:2" x14ac:dyDescent="0.2">
      <c r="A27" s="74" t="s">
        <v>72</v>
      </c>
      <c r="B27" s="70">
        <v>967</v>
      </c>
    </row>
    <row r="28" spans="1:2" ht="21" x14ac:dyDescent="0.2">
      <c r="A28" s="74" t="s">
        <v>73</v>
      </c>
      <c r="B28" s="70">
        <v>1023</v>
      </c>
    </row>
    <row r="29" spans="1:2" x14ac:dyDescent="0.2">
      <c r="A29" s="74" t="s">
        <v>49</v>
      </c>
      <c r="B29" s="70">
        <v>910</v>
      </c>
    </row>
    <row r="30" spans="1:2" x14ac:dyDescent="0.2">
      <c r="A30" s="74" t="s">
        <v>40</v>
      </c>
      <c r="B30" s="70">
        <v>3241</v>
      </c>
    </row>
    <row r="31" spans="1:2" x14ac:dyDescent="0.2">
      <c r="A31" s="74" t="s">
        <v>41</v>
      </c>
      <c r="B31" s="70">
        <v>5959</v>
      </c>
    </row>
    <row r="32" spans="1:2" ht="21" x14ac:dyDescent="0.2">
      <c r="A32" s="74" t="s">
        <v>42</v>
      </c>
      <c r="B32" s="70">
        <v>5959</v>
      </c>
    </row>
    <row r="33" spans="1:2" ht="31.5" x14ac:dyDescent="0.2">
      <c r="A33" s="74" t="s">
        <v>43</v>
      </c>
      <c r="B33" s="70">
        <v>2787</v>
      </c>
    </row>
    <row r="34" spans="1:2" x14ac:dyDescent="0.2">
      <c r="A34" s="74" t="s">
        <v>27</v>
      </c>
      <c r="B34" s="70">
        <v>2274</v>
      </c>
    </row>
    <row r="35" spans="1:2" ht="21" x14ac:dyDescent="0.2">
      <c r="A35" s="77" t="s">
        <v>74</v>
      </c>
      <c r="B35" s="70">
        <v>1126</v>
      </c>
    </row>
    <row r="36" spans="1:2" ht="21" x14ac:dyDescent="0.2">
      <c r="A36" s="74" t="s">
        <v>57</v>
      </c>
      <c r="B36" s="70">
        <v>1080</v>
      </c>
    </row>
    <row r="37" spans="1:2" x14ac:dyDescent="0.2">
      <c r="A37" s="74" t="s">
        <v>56</v>
      </c>
      <c r="B37" s="70">
        <v>557</v>
      </c>
    </row>
    <row r="38" spans="1:2" x14ac:dyDescent="0.2">
      <c r="A38" s="74" t="s">
        <v>75</v>
      </c>
      <c r="B38" s="70"/>
    </row>
    <row r="39" spans="1:2" x14ac:dyDescent="0.2">
      <c r="A39" s="74" t="s">
        <v>76</v>
      </c>
      <c r="B39" s="70">
        <v>1672</v>
      </c>
    </row>
    <row r="40" spans="1:2" x14ac:dyDescent="0.2">
      <c r="A40" s="74" t="s">
        <v>77</v>
      </c>
      <c r="B40" s="70">
        <v>2453</v>
      </c>
    </row>
    <row r="41" spans="1:2" x14ac:dyDescent="0.2">
      <c r="A41" s="74" t="s">
        <v>78</v>
      </c>
      <c r="B41" s="70">
        <v>11383</v>
      </c>
    </row>
    <row r="42" spans="1:2" x14ac:dyDescent="0.2">
      <c r="A42" s="74" t="s">
        <v>79</v>
      </c>
      <c r="B42" s="70">
        <v>1672</v>
      </c>
    </row>
    <row r="43" spans="1:2" x14ac:dyDescent="0.2">
      <c r="A43" s="74" t="s">
        <v>80</v>
      </c>
      <c r="B43" s="70">
        <v>8529</v>
      </c>
    </row>
    <row r="44" spans="1:2" x14ac:dyDescent="0.2">
      <c r="A44" s="74" t="s">
        <v>28</v>
      </c>
      <c r="B44" s="70">
        <v>1080</v>
      </c>
    </row>
    <row r="45" spans="1:2" x14ac:dyDescent="0.2">
      <c r="A45" s="74" t="s">
        <v>81</v>
      </c>
      <c r="B45" s="70">
        <v>1706</v>
      </c>
    </row>
    <row r="46" spans="1:2" x14ac:dyDescent="0.2">
      <c r="A46" s="74" t="s">
        <v>82</v>
      </c>
      <c r="B46" s="70">
        <v>91</v>
      </c>
    </row>
    <row r="47" spans="1:2" x14ac:dyDescent="0.2">
      <c r="A47" s="74" t="s">
        <v>83</v>
      </c>
      <c r="B47" s="70">
        <v>625</v>
      </c>
    </row>
    <row r="48" spans="1:2" x14ac:dyDescent="0.2">
      <c r="A48" s="74" t="s">
        <v>4</v>
      </c>
      <c r="B48" s="70">
        <v>739</v>
      </c>
    </row>
    <row r="49" spans="1:2" x14ac:dyDescent="0.2">
      <c r="A49" s="77" t="s">
        <v>116</v>
      </c>
      <c r="B49" s="70">
        <v>557</v>
      </c>
    </row>
    <row r="50" spans="1:2" x14ac:dyDescent="0.2">
      <c r="A50" s="74" t="s">
        <v>84</v>
      </c>
      <c r="B50" s="70">
        <v>201</v>
      </c>
    </row>
    <row r="51" spans="1:2" x14ac:dyDescent="0.2">
      <c r="A51" s="74" t="s">
        <v>85</v>
      </c>
      <c r="B51" s="70"/>
    </row>
    <row r="52" spans="1:2" x14ac:dyDescent="0.2">
      <c r="A52" s="74" t="s">
        <v>86</v>
      </c>
      <c r="B52" s="70">
        <v>1704</v>
      </c>
    </row>
    <row r="53" spans="1:2" x14ac:dyDescent="0.2">
      <c r="A53" s="74" t="s">
        <v>51</v>
      </c>
      <c r="B53" s="70">
        <v>3244</v>
      </c>
    </row>
    <row r="54" spans="1:2" ht="21" x14ac:dyDescent="0.2">
      <c r="A54" s="77" t="s">
        <v>87</v>
      </c>
      <c r="B54" s="70">
        <v>2174</v>
      </c>
    </row>
    <row r="55" spans="1:2" ht="21" x14ac:dyDescent="0.2">
      <c r="A55" s="74" t="s">
        <v>50</v>
      </c>
      <c r="B55" s="70">
        <v>665</v>
      </c>
    </row>
    <row r="56" spans="1:2" ht="21" x14ac:dyDescent="0.2">
      <c r="A56" s="74" t="s">
        <v>88</v>
      </c>
      <c r="B56" s="70">
        <v>648</v>
      </c>
    </row>
    <row r="57" spans="1:2" ht="21" x14ac:dyDescent="0.2">
      <c r="A57" s="77" t="s">
        <v>89</v>
      </c>
      <c r="B57" s="70">
        <v>842</v>
      </c>
    </row>
    <row r="58" spans="1:2" x14ac:dyDescent="0.2">
      <c r="A58" s="74" t="s">
        <v>90</v>
      </c>
      <c r="B58" s="70">
        <v>387</v>
      </c>
    </row>
    <row r="59" spans="1:2" x14ac:dyDescent="0.2">
      <c r="A59" s="74" t="s">
        <v>91</v>
      </c>
      <c r="B59" s="70">
        <v>837</v>
      </c>
    </row>
    <row r="60" spans="1:2" x14ac:dyDescent="0.2">
      <c r="A60" s="74" t="s">
        <v>92</v>
      </c>
      <c r="B60" s="70">
        <v>387</v>
      </c>
    </row>
    <row r="61" spans="1:2" x14ac:dyDescent="0.2">
      <c r="A61" s="74" t="s">
        <v>93</v>
      </c>
      <c r="B61" s="70">
        <v>837</v>
      </c>
    </row>
    <row r="62" spans="1:2" x14ac:dyDescent="0.2">
      <c r="A62" s="77" t="s">
        <v>94</v>
      </c>
      <c r="B62" s="70">
        <v>436</v>
      </c>
    </row>
    <row r="63" spans="1:2" x14ac:dyDescent="0.2">
      <c r="A63" s="74" t="s">
        <v>95</v>
      </c>
      <c r="B63" s="70">
        <v>3166</v>
      </c>
    </row>
    <row r="64" spans="1:2" x14ac:dyDescent="0.2">
      <c r="A64" s="74" t="s">
        <v>96</v>
      </c>
      <c r="B64" s="70">
        <v>3166</v>
      </c>
    </row>
    <row r="65" spans="1:2" x14ac:dyDescent="0.2">
      <c r="A65" s="74" t="s">
        <v>97</v>
      </c>
      <c r="B65" s="75">
        <v>3166</v>
      </c>
    </row>
    <row r="66" spans="1:2" ht="21" x14ac:dyDescent="0.2">
      <c r="A66" s="74" t="s">
        <v>98</v>
      </c>
      <c r="B66" s="75">
        <v>837</v>
      </c>
    </row>
    <row r="67" spans="1:2" ht="21" x14ac:dyDescent="0.2">
      <c r="A67" s="74" t="s">
        <v>99</v>
      </c>
      <c r="B67" s="75">
        <v>837</v>
      </c>
    </row>
    <row r="68" spans="1:2" ht="21" x14ac:dyDescent="0.2">
      <c r="A68" s="74" t="s">
        <v>100</v>
      </c>
      <c r="B68" s="75">
        <v>837</v>
      </c>
    </row>
    <row r="69" spans="1:2" x14ac:dyDescent="0.2">
      <c r="A69" s="74" t="s">
        <v>101</v>
      </c>
      <c r="B69" s="75"/>
    </row>
    <row r="70" spans="1:2" ht="21" x14ac:dyDescent="0.2">
      <c r="A70" s="77" t="s">
        <v>103</v>
      </c>
      <c r="B70" s="75">
        <v>10803</v>
      </c>
    </row>
    <row r="71" spans="1:2" ht="21" x14ac:dyDescent="0.2">
      <c r="A71" s="77" t="s">
        <v>102</v>
      </c>
      <c r="B71" s="75">
        <v>11258</v>
      </c>
    </row>
    <row r="72" spans="1:2" ht="21" x14ac:dyDescent="0.2">
      <c r="A72" s="77" t="s">
        <v>123</v>
      </c>
      <c r="B72" s="75">
        <v>4697</v>
      </c>
    </row>
    <row r="73" spans="1:2" x14ac:dyDescent="0.2">
      <c r="A73" s="74" t="s">
        <v>104</v>
      </c>
      <c r="B73" s="75">
        <v>2327</v>
      </c>
    </row>
    <row r="74" spans="1:2" x14ac:dyDescent="0.2">
      <c r="A74" s="74" t="s">
        <v>105</v>
      </c>
      <c r="B74" s="75">
        <v>682</v>
      </c>
    </row>
    <row r="75" spans="1:2" x14ac:dyDescent="0.2">
      <c r="A75" s="74" t="s">
        <v>106</v>
      </c>
      <c r="B75" s="75">
        <v>512</v>
      </c>
    </row>
    <row r="76" spans="1:2" x14ac:dyDescent="0.2">
      <c r="A76" s="74" t="s">
        <v>107</v>
      </c>
      <c r="B76" s="75">
        <v>390</v>
      </c>
    </row>
    <row r="77" spans="1:2" x14ac:dyDescent="0.2">
      <c r="A77" s="74" t="s">
        <v>117</v>
      </c>
      <c r="B77" s="75">
        <v>165</v>
      </c>
    </row>
    <row r="78" spans="1:2" x14ac:dyDescent="0.2">
      <c r="A78" s="74" t="s">
        <v>124</v>
      </c>
      <c r="B78" s="75"/>
    </row>
    <row r="79" spans="1:2" x14ac:dyDescent="0.2">
      <c r="A79" s="65" t="s">
        <v>44</v>
      </c>
      <c r="B79" s="75">
        <v>1395</v>
      </c>
    </row>
    <row r="80" spans="1:2" x14ac:dyDescent="0.2">
      <c r="A80" s="77" t="s">
        <v>125</v>
      </c>
      <c r="B80" s="75">
        <v>569</v>
      </c>
    </row>
    <row r="81" spans="1:2" x14ac:dyDescent="0.2">
      <c r="A81" s="78" t="s">
        <v>126</v>
      </c>
      <c r="B81" s="65">
        <v>938</v>
      </c>
    </row>
    <row r="82" spans="1:2" x14ac:dyDescent="0.2">
      <c r="A82" s="78" t="s">
        <v>45</v>
      </c>
      <c r="B82" s="65">
        <v>150</v>
      </c>
    </row>
    <row r="83" spans="1:2" x14ac:dyDescent="0.2">
      <c r="A83" s="68" t="s">
        <v>108</v>
      </c>
      <c r="B83" s="65">
        <v>550</v>
      </c>
    </row>
    <row r="84" spans="1:2" x14ac:dyDescent="0.2">
      <c r="A84" s="68" t="s">
        <v>109</v>
      </c>
    </row>
    <row r="85" spans="1:2" x14ac:dyDescent="0.2">
      <c r="A85" s="68" t="s">
        <v>110</v>
      </c>
      <c r="B85" s="65">
        <v>2616</v>
      </c>
    </row>
    <row r="86" spans="1:2" x14ac:dyDescent="0.2">
      <c r="A86" s="68" t="s">
        <v>52</v>
      </c>
      <c r="B86" s="65">
        <v>637</v>
      </c>
    </row>
    <row r="87" spans="1:2" x14ac:dyDescent="0.2">
      <c r="A87" s="78" t="s">
        <v>118</v>
      </c>
      <c r="B87" s="65">
        <v>5674</v>
      </c>
    </row>
    <row r="88" spans="1:2" x14ac:dyDescent="0.2">
      <c r="A88" s="78" t="s">
        <v>119</v>
      </c>
      <c r="B88" s="66">
        <v>2474</v>
      </c>
    </row>
    <row r="89" spans="1:2" x14ac:dyDescent="0.2">
      <c r="A89" s="78" t="s">
        <v>120</v>
      </c>
      <c r="B89" s="67">
        <v>2385</v>
      </c>
    </row>
    <row r="90" spans="1:2" x14ac:dyDescent="0.2">
      <c r="A90" s="68" t="s">
        <v>111</v>
      </c>
      <c r="B90" s="65">
        <v>4205</v>
      </c>
    </row>
    <row r="91" spans="1:2" x14ac:dyDescent="0.2">
      <c r="A91" s="68" t="s">
        <v>112</v>
      </c>
      <c r="B91" s="65">
        <v>4639</v>
      </c>
    </row>
    <row r="92" spans="1:2" x14ac:dyDescent="0.2">
      <c r="A92" s="78" t="s">
        <v>121</v>
      </c>
      <c r="B92" s="65">
        <v>3219</v>
      </c>
    </row>
    <row r="93" spans="1:2" x14ac:dyDescent="0.2">
      <c r="A93" s="68" t="s">
        <v>15</v>
      </c>
      <c r="B93" s="65">
        <v>682</v>
      </c>
    </row>
    <row r="94" spans="1:2" x14ac:dyDescent="0.2">
      <c r="A94" s="68" t="s">
        <v>113</v>
      </c>
      <c r="B94" s="65">
        <v>745</v>
      </c>
    </row>
    <row r="95" spans="1:2" x14ac:dyDescent="0.2">
      <c r="A95" s="68" t="s">
        <v>114</v>
      </c>
      <c r="B95" s="65">
        <v>625</v>
      </c>
    </row>
  </sheetData>
  <sheetProtection password="8B0D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40e</vt:lpstr>
      <vt:lpstr>Rates</vt:lpstr>
      <vt:lpstr>'40e'!Print_Area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Poulson</dc:creator>
  <cp:lastModifiedBy>PYB</cp:lastModifiedBy>
  <cp:lastPrinted>2014-07-08T16:42:33Z</cp:lastPrinted>
  <dcterms:created xsi:type="dcterms:W3CDTF">2011-08-25T10:51:22Z</dcterms:created>
  <dcterms:modified xsi:type="dcterms:W3CDTF">2014-09-17T15:27:35Z</dcterms:modified>
</cp:coreProperties>
</file>