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YB\Documents\DUFOUR\Price Lists 2015\45e\"/>
    </mc:Choice>
  </mc:AlternateContent>
  <bookViews>
    <workbookView xWindow="0" yWindow="0" windowWidth="24000" windowHeight="9735"/>
  </bookViews>
  <sheets>
    <sheet name="45e" sheetId="1" r:id="rId1"/>
    <sheet name="Rates" sheetId="2" state="hidden" r:id="rId2"/>
  </sheets>
  <definedNames>
    <definedName name="_xlnm.Print_Area" localSheetId="0">'45e'!$A$1:$E$135</definedName>
  </definedNames>
  <calcPr calcId="152511"/>
</workbook>
</file>

<file path=xl/calcChain.xml><?xml version="1.0" encoding="utf-8"?>
<calcChain xmlns="http://schemas.openxmlformats.org/spreadsheetml/2006/main">
  <c r="B88" i="1" l="1"/>
  <c r="A88" i="1"/>
  <c r="B125" i="1" l="1"/>
  <c r="D9" i="1"/>
  <c r="B8" i="1"/>
  <c r="B124" i="1" l="1"/>
  <c r="A124" i="1"/>
  <c r="B53" i="1" l="1"/>
  <c r="B54" i="1"/>
  <c r="B55" i="1"/>
  <c r="B57" i="1"/>
  <c r="B58" i="1"/>
  <c r="B60" i="1"/>
  <c r="B61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8" i="1"/>
  <c r="B79" i="1"/>
  <c r="B80" i="1"/>
  <c r="B81" i="1"/>
  <c r="B82" i="1"/>
  <c r="B83" i="1"/>
  <c r="B84" i="1"/>
  <c r="B86" i="1"/>
  <c r="B87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4" i="1"/>
  <c r="B105" i="1"/>
  <c r="B106" i="1"/>
  <c r="B107" i="1"/>
  <c r="B108" i="1"/>
  <c r="B109" i="1"/>
  <c r="B111" i="1"/>
  <c r="B112" i="1"/>
  <c r="B113" i="1"/>
  <c r="B114" i="1"/>
  <c r="B115" i="1"/>
  <c r="B117" i="1"/>
  <c r="B118" i="1"/>
  <c r="B119" i="1"/>
  <c r="B120" i="1"/>
  <c r="B121" i="1"/>
  <c r="B122" i="1"/>
  <c r="B123" i="1"/>
  <c r="B52" i="1"/>
  <c r="A123" i="1"/>
  <c r="A118" i="1"/>
  <c r="A119" i="1"/>
  <c r="A120" i="1"/>
  <c r="A121" i="1"/>
  <c r="A122" i="1"/>
  <c r="A110" i="1"/>
  <c r="A111" i="1"/>
  <c r="A112" i="1"/>
  <c r="A113" i="1"/>
  <c r="A114" i="1"/>
  <c r="A115" i="1"/>
  <c r="A116" i="1"/>
  <c r="A117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51" i="1"/>
  <c r="B127" i="1" l="1"/>
  <c r="B128" i="1" s="1"/>
  <c r="B129" i="1" l="1"/>
</calcChain>
</file>

<file path=xl/sharedStrings.xml><?xml version="1.0" encoding="utf-8"?>
<sst xmlns="http://schemas.openxmlformats.org/spreadsheetml/2006/main" count="185" uniqueCount="126">
  <si>
    <t>Laminated floor boards in plain MOABI</t>
  </si>
  <si>
    <t>Battery charger</t>
  </si>
  <si>
    <t>Radio CD player with 2 speakers compatible for MP3</t>
  </si>
  <si>
    <t>Outboard engine bracket on pushpit</t>
  </si>
  <si>
    <t>Specification</t>
  </si>
  <si>
    <t>Comfort</t>
  </si>
  <si>
    <t>COMFORT Version</t>
  </si>
  <si>
    <t>Retractable bow thruster</t>
  </si>
  <si>
    <t>TOTAL ex VAT</t>
  </si>
  <si>
    <t>VAT</t>
  </si>
  <si>
    <t>UK FIT</t>
  </si>
  <si>
    <t xml:space="preserve">TOTAL  </t>
  </si>
  <si>
    <t>SUB TOTAL</t>
  </si>
  <si>
    <t>Delivery</t>
  </si>
  <si>
    <t>Commissioning</t>
  </si>
  <si>
    <t>s</t>
  </si>
  <si>
    <t>Options</t>
  </si>
  <si>
    <t>Additional holding tank</t>
  </si>
  <si>
    <t>VHF loud speaker in cockpit</t>
  </si>
  <si>
    <t>Dufour 45e Performance - 3 cabin, 2 head; standard rig</t>
  </si>
  <si>
    <t>Deep cast iron keel 1.95m</t>
  </si>
  <si>
    <t>55hp Volvo Penta engine</t>
  </si>
  <si>
    <t>Blue saloon lighting near floor</t>
  </si>
  <si>
    <t>Roller blinds for deck hatches</t>
  </si>
  <si>
    <t>Refridgerator unit with front and top opening</t>
  </si>
  <si>
    <t>Water heater</t>
  </si>
  <si>
    <t>Corian worktop in galley</t>
  </si>
  <si>
    <t>Genoa furling system under deck</t>
  </si>
  <si>
    <t>Electric windlass 1400W</t>
  </si>
  <si>
    <t>Deck light</t>
  </si>
  <si>
    <t>2 Black leather covered 'Fastnet' steering wheels</t>
  </si>
  <si>
    <t>Hot and cold cockpit shower</t>
  </si>
  <si>
    <t>Cockpit floor, roof and bathing platform in teak</t>
  </si>
  <si>
    <t>12V outlet in cockpit</t>
  </si>
  <si>
    <t>220V, shore power with outlets in cabins and saloon</t>
  </si>
  <si>
    <t>Lazy-bag</t>
  </si>
  <si>
    <t>Set of sails with full batten main</t>
  </si>
  <si>
    <t>Dyform standing rigging</t>
  </si>
  <si>
    <t>Performance symetrical spinnaker gear with aluminium pole</t>
  </si>
  <si>
    <t>German mainsheet system</t>
  </si>
  <si>
    <t>Set of winches for spinnaker sheet and 46STA German mainsheet system</t>
  </si>
  <si>
    <t>2 cockpit speakers</t>
  </si>
  <si>
    <t>Folding propeller</t>
  </si>
  <si>
    <t>Coloured hull (Whisper grey, Star &amp; Stripes, Carinthia Blue)</t>
  </si>
  <si>
    <t>German mainsheet system (requires spinnaker winches)</t>
  </si>
  <si>
    <t>Set of electric genoa winches</t>
  </si>
  <si>
    <t>Aluminium racing boom</t>
  </si>
  <si>
    <t>Cockpit table</t>
  </si>
  <si>
    <t>Fresh water circuit with shore connection</t>
  </si>
  <si>
    <t>Tall mast with 3 sets spreaders</t>
  </si>
  <si>
    <t xml:space="preserve">Blue Sail kit: new generation engine, high output alternator (115-140 Amps), LED navigation lights, sea water foot pump, injection/infusion deck, system carburizing anti-overflow, large capacity holding tank(s), kit of biodegradable cleaning  products </t>
  </si>
  <si>
    <t>Dynamic</t>
  </si>
  <si>
    <t>Discounts are available dependant on Specification</t>
  </si>
  <si>
    <t>Additional i70 at chart table</t>
  </si>
  <si>
    <t>Oak interior</t>
  </si>
  <si>
    <t>Due to Euro rate fluctuations, prices are only confirmed at the point of ordering</t>
  </si>
  <si>
    <t>DYNAMIC Version without sails</t>
  </si>
  <si>
    <t>Dyneema running rigging</t>
  </si>
  <si>
    <t>Adjustable Genoa cars</t>
  </si>
  <si>
    <t>Bora Bora 21 beige saloon cushions</t>
  </si>
  <si>
    <t>Extra service batteries (100 Amph)</t>
  </si>
  <si>
    <t>HULL</t>
  </si>
  <si>
    <t>Epoxy protection</t>
  </si>
  <si>
    <t>Lead/cast iron keel (2.3m)</t>
  </si>
  <si>
    <t>ENGINE</t>
  </si>
  <si>
    <t>3 blade folding prop for 55hp engine</t>
  </si>
  <si>
    <t>SAILS/RIGGING</t>
  </si>
  <si>
    <t>DECK GEAR/RIGGING</t>
  </si>
  <si>
    <t>Upgraded genoa winches</t>
  </si>
  <si>
    <t>Set of winches for spinnaker sheet &amp; german mainsheet system</t>
  </si>
  <si>
    <t>Electric halyard winch (per unit)</t>
  </si>
  <si>
    <t>Set of electric winches for spinnaker &amp; german mainsheet system</t>
  </si>
  <si>
    <t>Symmetric spinnaker deck fittings &amp; aluminium pole</t>
  </si>
  <si>
    <t>Carbon pole instead of aluminium pole</t>
  </si>
  <si>
    <t>Asymmetric spinnaker gear (winch option required)</t>
  </si>
  <si>
    <t>Removable inner forestay with tensioner &amp; halyard</t>
  </si>
  <si>
    <t>Adjustable genoa cars</t>
  </si>
  <si>
    <t>DECK EQUIPMENT</t>
  </si>
  <si>
    <t>Teak side decks</t>
  </si>
  <si>
    <t>Black carbon wheels</t>
  </si>
  <si>
    <t>Sprayhood with handrail</t>
  </si>
  <si>
    <t>Cockpit cushions in grey</t>
  </si>
  <si>
    <t>Stainless steel bow protector</t>
  </si>
  <si>
    <t>INTERIOR</t>
  </si>
  <si>
    <t>4 cabin version</t>
  </si>
  <si>
    <t>Folding saloon table with storage &amp; converting into berth</t>
  </si>
  <si>
    <t>Convertible saloon table kit (for standard table)</t>
  </si>
  <si>
    <t>Slatted mattress bases (for 3 cabin version)</t>
  </si>
  <si>
    <t>Slatted mattress bases (for 4 cabin version)</t>
  </si>
  <si>
    <t>Relax beige saloon cushions</t>
  </si>
  <si>
    <t>Bonanza moon saloon cushions</t>
  </si>
  <si>
    <t>Lodge storm saloon cushions</t>
  </si>
  <si>
    <t>Turtledove 001 leather saloon cushions</t>
  </si>
  <si>
    <t>Chocolate 002 leather saloon cushions</t>
  </si>
  <si>
    <t>Beige 003 leather saloon cushions</t>
  </si>
  <si>
    <t>Light grey 011 suedette saloon cushions</t>
  </si>
  <si>
    <t>Turtledove 012 suedette saloon cushions</t>
  </si>
  <si>
    <t>Mouse grey 013 suedette saloon cushions</t>
  </si>
  <si>
    <t>ELECTRIC SYSTEM</t>
  </si>
  <si>
    <t>Reversible air conditioning (3 cabins)</t>
  </si>
  <si>
    <t>Reversible air conditioning (4 cabins)</t>
  </si>
  <si>
    <t>300W inverter</t>
  </si>
  <si>
    <t>LED saloon lighting</t>
  </si>
  <si>
    <t>Microwave</t>
  </si>
  <si>
    <t>Electric bilge pump with automatic switch</t>
  </si>
  <si>
    <t>ELECTRONIC</t>
  </si>
  <si>
    <t>Raymarine i70 displays x 2</t>
  </si>
  <si>
    <t>Raymarine Ray49e VHF</t>
  </si>
  <si>
    <t>Main anchor, 6 fenders, 3 warps</t>
  </si>
  <si>
    <t>Bora Bora 17 brown saloon cushions</t>
  </si>
  <si>
    <t>Additional set of winches on coaming</t>
  </si>
  <si>
    <t>Carbon boom</t>
  </si>
  <si>
    <t>Autopilot (rotary) with Raymarine display</t>
  </si>
  <si>
    <t>Raymarine e95 at chart table (no charts)</t>
  </si>
  <si>
    <t>e95 in cockpit (no charts)</t>
  </si>
  <si>
    <t>Radar 4Kw</t>
  </si>
  <si>
    <t>VHF loudspeaker in cockpit</t>
  </si>
  <si>
    <t>3 ring hob, oven with grill</t>
  </si>
  <si>
    <t>Cockpit portlight in aft cabins</t>
  </si>
  <si>
    <t>Full battened mainsail &amp; genoa 108% in Dacron</t>
  </si>
  <si>
    <t>Offshore sails: full batten mainsail &amp; 108% genoa in sandwich Mylar grey, radial cut</t>
  </si>
  <si>
    <t>Heating (outlets in saloon, cabins &amp; heads)</t>
  </si>
  <si>
    <t>WATER SYSTEM</t>
  </si>
  <si>
    <t>Large size toilet bowl (per unit)</t>
  </si>
  <si>
    <t>Electric large size toilet bowl (per unit)</t>
  </si>
  <si>
    <t>Moabi floorboards with white stripes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</si>
</sst>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#,##0\ &quot;€&quot;"/>
    <numFmt numFmtId="166" formatCode="_-* #,##0.00\ [$€-1]_-;\-* #,##0.00\ [$€-1]_-;_-* &quot;-&quot;??\ [$€-1]_-"/>
    <numFmt numFmtId="167" formatCode="&quot;£&quot;#,##0"/>
  </numFmts>
  <fonts count="18" x14ac:knownFonts="1">
    <font>
      <sz val="10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9"/>
      <name val="Trebuchet MS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u/>
      <sz val="11.5"/>
      <color theme="10"/>
      <name val="Arial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b/>
      <sz val="8"/>
      <color indexed="9"/>
      <name val="Verdana"/>
      <family val="2"/>
    </font>
    <font>
      <b/>
      <sz val="8"/>
      <name val="Wingdings"/>
      <charset val="2"/>
    </font>
    <font>
      <b/>
      <sz val="8"/>
      <color theme="1"/>
      <name val="Wingdings"/>
      <charset val="2"/>
    </font>
    <font>
      <sz val="10"/>
      <color theme="0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sz val="8"/>
      <color theme="0"/>
      <name val="Arial"/>
      <family val="2"/>
    </font>
    <font>
      <u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9"/>
      </right>
      <top style="thin">
        <color indexed="22"/>
      </top>
      <bottom/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</borders>
  <cellStyleXfs count="13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3" fillId="0" borderId="0" applyFill="0" applyBorder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4" fillId="0" borderId="0" xfId="0" applyFont="1" applyFill="1"/>
    <xf numFmtId="0" fontId="5" fillId="0" borderId="0" xfId="1" applyFont="1" applyFill="1"/>
    <xf numFmtId="165" fontId="5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6" xfId="10" applyFont="1" applyFill="1" applyBorder="1" applyAlignment="1">
      <alignment vertical="center" wrapText="1"/>
    </xf>
    <xf numFmtId="0" fontId="8" fillId="0" borderId="5" xfId="10" applyFont="1" applyFill="1" applyBorder="1" applyAlignment="1">
      <alignment vertical="center" wrapText="1"/>
    </xf>
    <xf numFmtId="167" fontId="9" fillId="0" borderId="7" xfId="0" applyNumberFormat="1" applyFont="1" applyFill="1" applyBorder="1" applyAlignment="1">
      <alignment horizontal="center" vertical="center"/>
    </xf>
    <xf numFmtId="167" fontId="9" fillId="0" borderId="4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8" fillId="3" borderId="2" xfId="1" applyFont="1" applyFill="1" applyBorder="1" applyAlignment="1">
      <alignment vertical="top" wrapText="1"/>
    </xf>
    <xf numFmtId="167" fontId="5" fillId="3" borderId="1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Alignment="1">
      <alignment horizontal="center" vertical="center"/>
    </xf>
    <xf numFmtId="167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7" fontId="5" fillId="2" borderId="1" xfId="1" applyNumberFormat="1" applyFont="1" applyFill="1" applyBorder="1" applyAlignment="1">
      <alignment horizontal="center" vertical="center"/>
    </xf>
    <xf numFmtId="167" fontId="5" fillId="0" borderId="0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65" fontId="11" fillId="2" borderId="1" xfId="2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167" fontId="4" fillId="3" borderId="0" xfId="0" applyNumberFormat="1" applyFont="1" applyFill="1" applyAlignment="1">
      <alignment horizontal="center" vertical="center"/>
    </xf>
    <xf numFmtId="0" fontId="1" fillId="3" borderId="0" xfId="10" applyFont="1" applyFill="1" applyAlignment="1">
      <alignment horizontal="left"/>
    </xf>
    <xf numFmtId="0" fontId="8" fillId="0" borderId="0" xfId="10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/>
    </xf>
    <xf numFmtId="0" fontId="5" fillId="3" borderId="0" xfId="10" applyFont="1" applyFill="1" applyAlignment="1">
      <alignment horizontal="left"/>
    </xf>
    <xf numFmtId="0" fontId="5" fillId="0" borderId="0" xfId="1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top" wrapText="1"/>
    </xf>
    <xf numFmtId="0" fontId="8" fillId="0" borderId="10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top" wrapText="1"/>
    </xf>
    <xf numFmtId="167" fontId="5" fillId="0" borderId="8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vertical="center"/>
    </xf>
    <xf numFmtId="167" fontId="5" fillId="0" borderId="8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0" applyFont="1" applyFill="1" applyBorder="1" applyAlignment="1">
      <alignment vertical="center"/>
    </xf>
    <xf numFmtId="0" fontId="17" fillId="0" borderId="0" xfId="12" applyFont="1" applyFill="1" applyBorder="1" applyAlignment="1" applyProtection="1">
      <alignment vertical="center"/>
    </xf>
    <xf numFmtId="0" fontId="14" fillId="0" borderId="0" xfId="0" applyFont="1" applyFill="1" applyBorder="1"/>
    <xf numFmtId="0" fontId="13" fillId="0" borderId="0" xfId="0" applyFont="1" applyFill="1" applyBorder="1"/>
    <xf numFmtId="165" fontId="15" fillId="0" borderId="0" xfId="2" applyNumberFormat="1" applyFont="1" applyFill="1" applyBorder="1" applyAlignment="1">
      <alignment horizontal="center" vertical="center"/>
    </xf>
    <xf numFmtId="165" fontId="14" fillId="0" borderId="0" xfId="2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top" wrapText="1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 wrapText="1"/>
    </xf>
    <xf numFmtId="0" fontId="14" fillId="0" borderId="0" xfId="10" applyFont="1" applyFill="1" applyBorder="1" applyAlignment="1">
      <alignment vertical="center" wrapText="1"/>
    </xf>
    <xf numFmtId="165" fontId="14" fillId="0" borderId="0" xfId="6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  <xf numFmtId="167" fontId="5" fillId="0" borderId="11" xfId="1" applyNumberFormat="1" applyFont="1" applyFill="1" applyBorder="1" applyAlignment="1">
      <alignment horizontal="center" vertical="center"/>
    </xf>
    <xf numFmtId="0" fontId="14" fillId="0" borderId="0" xfId="10" quotePrefix="1" applyFont="1" applyFill="1" applyBorder="1" applyAlignment="1">
      <alignment horizontal="left" vertical="center" wrapText="1"/>
    </xf>
    <xf numFmtId="0" fontId="14" fillId="0" borderId="0" xfId="0" quotePrefix="1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left"/>
    </xf>
    <xf numFmtId="0" fontId="5" fillId="0" borderId="1" xfId="1" quotePrefix="1" applyFont="1" applyFill="1" applyBorder="1" applyAlignment="1">
      <alignment horizontal="left" vertical="center" wrapText="1"/>
    </xf>
  </cellXfs>
  <cellStyles count="13">
    <cellStyle name="Euro" xfId="2"/>
    <cellStyle name="Euro 2" xfId="3"/>
    <cellStyle name="Euro 2 2" xfId="4"/>
    <cellStyle name="Euro 3" xfId="5"/>
    <cellStyle name="Euro 4" xfId="6"/>
    <cellStyle name="Hyperlink" xfId="12" builtinId="8"/>
    <cellStyle name="Milliers 2" xfId="7"/>
    <cellStyle name="Milliers 2 2" xfId="8"/>
    <cellStyle name="Milliers 3" xfId="9"/>
    <cellStyle name="Normal" xfId="0" builtinId="0"/>
    <cellStyle name="Normal 2" xfId="1"/>
    <cellStyle name="Normal 6" xfId="10"/>
    <cellStyle name="Tarif_GL" xfId="11"/>
  </cellStyles>
  <dxfs count="0"/>
  <tableStyles count="0" defaultTableStyle="TableStyleMedium9" defaultPivotStyle="PivotStyleLight16"/>
  <colors>
    <mruColors>
      <color rgb="FFFF9900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2505075</xdr:colOff>
      <xdr:row>0</xdr:row>
      <xdr:rowOff>0</xdr:rowOff>
    </xdr:from>
    <xdr:to>
      <xdr:col>0</xdr:col>
      <xdr:colOff>3781425</xdr:colOff>
      <xdr:row>5</xdr:row>
      <xdr:rowOff>19050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5075" y="0"/>
          <a:ext cx="1276350" cy="1276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1257299</xdr:colOff>
      <xdr:row>4</xdr:row>
      <xdr:rowOff>723899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299" cy="1257299"/>
        </a:xfrm>
        <a:prstGeom prst="rect">
          <a:avLst/>
        </a:prstGeom>
      </xdr:spPr>
    </xdr:pic>
    <xdr:clientData/>
  </xdr:twoCellAnchor>
  <xdr:twoCellAnchor editAs="oneCell">
    <xdr:from>
      <xdr:col>0</xdr:col>
      <xdr:colOff>1257301</xdr:colOff>
      <xdr:row>0</xdr:row>
      <xdr:rowOff>1</xdr:rowOff>
    </xdr:from>
    <xdr:to>
      <xdr:col>0</xdr:col>
      <xdr:colOff>2504347</xdr:colOff>
      <xdr:row>5</xdr:row>
      <xdr:rowOff>19051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1" y="1"/>
          <a:ext cx="1247046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43"/>
  <sheetViews>
    <sheetView tabSelected="1" zoomScaleNormal="100" workbookViewId="0">
      <selection activeCell="A5" sqref="A5"/>
    </sheetView>
  </sheetViews>
  <sheetFormatPr defaultColWidth="8.75" defaultRowHeight="10.5" x14ac:dyDescent="0.15"/>
  <cols>
    <col min="1" max="1" width="61.25" style="1" customWidth="1"/>
    <col min="2" max="2" width="8.375" style="5" bestFit="1" customWidth="1"/>
    <col min="3" max="3" width="1.75" style="6" customWidth="1"/>
    <col min="4" max="4" width="8.625" style="5" bestFit="1" customWidth="1"/>
    <col min="5" max="5" width="1.375" style="6" bestFit="1" customWidth="1"/>
    <col min="6" max="16384" width="8.75" style="1"/>
  </cols>
  <sheetData>
    <row r="5" spans="1:8" ht="57" customHeight="1" x14ac:dyDescent="0.15"/>
    <row r="6" spans="1:8" x14ac:dyDescent="0.15">
      <c r="A6" s="11" t="s">
        <v>19</v>
      </c>
      <c r="B6" s="12"/>
      <c r="C6" s="13"/>
      <c r="D6" s="12"/>
    </row>
    <row r="7" spans="1:8" x14ac:dyDescent="0.15">
      <c r="A7" s="11"/>
      <c r="B7" s="15"/>
      <c r="C7" s="14"/>
      <c r="D7" s="15"/>
      <c r="E7" s="16"/>
      <c r="F7" s="2"/>
      <c r="G7" s="2"/>
      <c r="H7" s="2"/>
    </row>
    <row r="8" spans="1:8" x14ac:dyDescent="0.15">
      <c r="A8" s="17" t="s">
        <v>6</v>
      </c>
      <c r="B8" s="18">
        <f>SUM(Rates!C8/Rates!$A$2)</f>
        <v>196690.4</v>
      </c>
      <c r="C8" s="50"/>
      <c r="D8" s="12"/>
      <c r="E8" s="19"/>
      <c r="F8" s="3"/>
      <c r="G8" s="3"/>
      <c r="H8" s="3"/>
    </row>
    <row r="9" spans="1:8" x14ac:dyDescent="0.15">
      <c r="A9" s="52" t="s">
        <v>56</v>
      </c>
      <c r="B9" s="20"/>
      <c r="C9" s="21"/>
      <c r="D9" s="22">
        <f>SUM(Rates!D8/Rates!$A$2)</f>
        <v>207152.8</v>
      </c>
      <c r="E9" s="51"/>
      <c r="F9" s="3"/>
      <c r="G9" s="3"/>
      <c r="H9" s="3"/>
    </row>
    <row r="10" spans="1:8" x14ac:dyDescent="0.15">
      <c r="A10" s="55" t="s">
        <v>13</v>
      </c>
      <c r="B10" s="56">
        <v>4200</v>
      </c>
      <c r="C10" s="57"/>
      <c r="D10" s="23"/>
      <c r="E10" s="19"/>
      <c r="F10" s="3"/>
      <c r="G10" s="3"/>
      <c r="H10" s="3"/>
    </row>
    <row r="11" spans="1:8" x14ac:dyDescent="0.15">
      <c r="A11" s="58" t="s">
        <v>14</v>
      </c>
      <c r="B11" s="59">
        <v>6000</v>
      </c>
      <c r="C11" s="60"/>
      <c r="D11" s="23"/>
      <c r="E11" s="16"/>
      <c r="F11" s="2"/>
      <c r="G11" s="2"/>
      <c r="H11" s="2"/>
    </row>
    <row r="12" spans="1:8" x14ac:dyDescent="0.15">
      <c r="A12" s="53" t="s">
        <v>4</v>
      </c>
      <c r="B12" s="54" t="s">
        <v>5</v>
      </c>
      <c r="D12" s="25" t="s">
        <v>51</v>
      </c>
      <c r="E12" s="16"/>
      <c r="F12" s="2"/>
      <c r="G12" s="2"/>
      <c r="H12" s="2"/>
    </row>
    <row r="13" spans="1:8" x14ac:dyDescent="0.15">
      <c r="A13" s="26" t="s">
        <v>20</v>
      </c>
      <c r="B13" s="27" t="s">
        <v>15</v>
      </c>
      <c r="C13" s="28"/>
      <c r="D13" s="29" t="s">
        <v>15</v>
      </c>
      <c r="E13" s="30"/>
      <c r="F13" s="4"/>
      <c r="G13" s="4"/>
      <c r="H13" s="4"/>
    </row>
    <row r="14" spans="1:8" x14ac:dyDescent="0.15">
      <c r="A14" s="26" t="s">
        <v>21</v>
      </c>
      <c r="B14" s="27" t="s">
        <v>15</v>
      </c>
      <c r="C14" s="28"/>
      <c r="D14" s="29" t="s">
        <v>15</v>
      </c>
      <c r="E14" s="30"/>
      <c r="F14" s="4"/>
      <c r="G14" s="4"/>
      <c r="H14" s="4"/>
    </row>
    <row r="15" spans="1:8" x14ac:dyDescent="0.15">
      <c r="A15" s="26" t="s">
        <v>0</v>
      </c>
      <c r="B15" s="27" t="s">
        <v>15</v>
      </c>
      <c r="C15" s="28"/>
      <c r="D15" s="29" t="s">
        <v>15</v>
      </c>
      <c r="E15" s="16"/>
      <c r="F15" s="2"/>
      <c r="G15" s="2"/>
      <c r="H15" s="2"/>
    </row>
    <row r="16" spans="1:8" x14ac:dyDescent="0.15">
      <c r="A16" s="26" t="s">
        <v>22</v>
      </c>
      <c r="B16" s="27" t="s">
        <v>15</v>
      </c>
      <c r="C16" s="28"/>
      <c r="D16" s="29" t="s">
        <v>15</v>
      </c>
      <c r="E16" s="16"/>
      <c r="F16" s="2"/>
      <c r="G16" s="2"/>
      <c r="H16" s="2"/>
    </row>
    <row r="17" spans="1:8" x14ac:dyDescent="0.15">
      <c r="A17" s="26" t="s">
        <v>59</v>
      </c>
      <c r="B17" s="27" t="s">
        <v>15</v>
      </c>
      <c r="C17" s="28"/>
      <c r="D17" s="29" t="s">
        <v>15</v>
      </c>
      <c r="E17" s="16"/>
      <c r="F17" s="2"/>
      <c r="G17" s="2"/>
      <c r="H17" s="2"/>
    </row>
    <row r="18" spans="1:8" x14ac:dyDescent="0.15">
      <c r="A18" s="26" t="s">
        <v>23</v>
      </c>
      <c r="B18" s="27" t="s">
        <v>15</v>
      </c>
      <c r="C18" s="28"/>
      <c r="D18" s="29" t="s">
        <v>15</v>
      </c>
      <c r="E18" s="16"/>
      <c r="F18" s="2"/>
      <c r="G18" s="2"/>
      <c r="H18" s="2"/>
    </row>
    <row r="19" spans="1:8" x14ac:dyDescent="0.15">
      <c r="A19" s="26" t="s">
        <v>2</v>
      </c>
      <c r="B19" s="27" t="s">
        <v>15</v>
      </c>
      <c r="C19" s="28"/>
      <c r="D19" s="29" t="s">
        <v>15</v>
      </c>
      <c r="E19" s="16"/>
      <c r="F19" s="2"/>
      <c r="G19" s="2"/>
      <c r="H19" s="2"/>
    </row>
    <row r="20" spans="1:8" x14ac:dyDescent="0.15">
      <c r="A20" s="26" t="s">
        <v>24</v>
      </c>
      <c r="B20" s="27" t="s">
        <v>15</v>
      </c>
      <c r="C20" s="28"/>
      <c r="D20" s="29" t="s">
        <v>15</v>
      </c>
      <c r="E20" s="16"/>
      <c r="F20" s="2"/>
      <c r="G20" s="2"/>
      <c r="H20" s="2"/>
    </row>
    <row r="21" spans="1:8" x14ac:dyDescent="0.15">
      <c r="A21" s="26" t="s">
        <v>25</v>
      </c>
      <c r="B21" s="27" t="s">
        <v>15</v>
      </c>
      <c r="D21" s="31" t="s">
        <v>15</v>
      </c>
    </row>
    <row r="22" spans="1:8" x14ac:dyDescent="0.15">
      <c r="A22" s="80" t="s">
        <v>117</v>
      </c>
      <c r="B22" s="27" t="s">
        <v>15</v>
      </c>
      <c r="C22" s="28"/>
      <c r="D22" s="29" t="s">
        <v>15</v>
      </c>
      <c r="E22" s="16"/>
      <c r="F22" s="2"/>
      <c r="G22" s="2"/>
      <c r="H22" s="2"/>
    </row>
    <row r="23" spans="1:8" x14ac:dyDescent="0.15">
      <c r="A23" s="26" t="s">
        <v>26</v>
      </c>
      <c r="B23" s="27" t="s">
        <v>15</v>
      </c>
      <c r="C23" s="28"/>
      <c r="D23" s="29" t="s">
        <v>15</v>
      </c>
    </row>
    <row r="24" spans="1:8" x14ac:dyDescent="0.15">
      <c r="A24" s="26" t="s">
        <v>1</v>
      </c>
      <c r="B24" s="27" t="s">
        <v>15</v>
      </c>
      <c r="C24" s="28"/>
      <c r="D24" s="29" t="s">
        <v>15</v>
      </c>
    </row>
    <row r="25" spans="1:8" x14ac:dyDescent="0.15">
      <c r="A25" s="32" t="s">
        <v>60</v>
      </c>
      <c r="B25" s="27" t="s">
        <v>15</v>
      </c>
      <c r="D25" s="29" t="s">
        <v>15</v>
      </c>
    </row>
    <row r="26" spans="1:8" x14ac:dyDescent="0.15">
      <c r="A26" s="80" t="s">
        <v>118</v>
      </c>
      <c r="B26" s="27" t="s">
        <v>15</v>
      </c>
      <c r="D26" s="31" t="s">
        <v>15</v>
      </c>
    </row>
    <row r="27" spans="1:8" x14ac:dyDescent="0.15">
      <c r="A27" s="26" t="s">
        <v>27</v>
      </c>
      <c r="B27" s="27" t="s">
        <v>15</v>
      </c>
      <c r="D27" s="31" t="s">
        <v>15</v>
      </c>
    </row>
    <row r="28" spans="1:8" x14ac:dyDescent="0.15">
      <c r="A28" s="26" t="s">
        <v>28</v>
      </c>
      <c r="B28" s="27" t="s">
        <v>15</v>
      </c>
      <c r="D28" s="31" t="s">
        <v>15</v>
      </c>
    </row>
    <row r="29" spans="1:8" x14ac:dyDescent="0.15">
      <c r="A29" s="26" t="s">
        <v>29</v>
      </c>
      <c r="B29" s="27" t="s">
        <v>15</v>
      </c>
      <c r="D29" s="31" t="s">
        <v>15</v>
      </c>
    </row>
    <row r="30" spans="1:8" x14ac:dyDescent="0.15">
      <c r="A30" s="26" t="s">
        <v>30</v>
      </c>
      <c r="B30" s="27" t="s">
        <v>15</v>
      </c>
      <c r="D30" s="31" t="s">
        <v>15</v>
      </c>
    </row>
    <row r="31" spans="1:8" x14ac:dyDescent="0.15">
      <c r="A31" s="26" t="s">
        <v>31</v>
      </c>
      <c r="B31" s="27" t="s">
        <v>15</v>
      </c>
      <c r="D31" s="31" t="s">
        <v>15</v>
      </c>
    </row>
    <row r="32" spans="1:8" x14ac:dyDescent="0.15">
      <c r="A32" s="26" t="s">
        <v>32</v>
      </c>
      <c r="B32" s="27" t="s">
        <v>15</v>
      </c>
      <c r="D32" s="31" t="s">
        <v>15</v>
      </c>
    </row>
    <row r="33" spans="1:4" x14ac:dyDescent="0.15">
      <c r="A33" s="26" t="s">
        <v>33</v>
      </c>
      <c r="B33" s="27" t="s">
        <v>15</v>
      </c>
      <c r="D33" s="31" t="s">
        <v>15</v>
      </c>
    </row>
    <row r="34" spans="1:4" x14ac:dyDescent="0.15">
      <c r="A34" s="26" t="s">
        <v>34</v>
      </c>
      <c r="B34" s="27" t="s">
        <v>15</v>
      </c>
      <c r="D34" s="31" t="s">
        <v>15</v>
      </c>
    </row>
    <row r="35" spans="1:4" ht="42" x14ac:dyDescent="0.15">
      <c r="A35" s="26" t="s">
        <v>50</v>
      </c>
      <c r="B35" s="27" t="s">
        <v>15</v>
      </c>
      <c r="D35" s="31" t="s">
        <v>15</v>
      </c>
    </row>
    <row r="36" spans="1:4" x14ac:dyDescent="0.15">
      <c r="A36" s="32" t="s">
        <v>35</v>
      </c>
      <c r="B36" s="27" t="s">
        <v>15</v>
      </c>
      <c r="D36" s="33"/>
    </row>
    <row r="37" spans="1:4" x14ac:dyDescent="0.15">
      <c r="A37" s="32" t="s">
        <v>36</v>
      </c>
      <c r="B37" s="27" t="s">
        <v>15</v>
      </c>
      <c r="D37" s="33"/>
    </row>
    <row r="38" spans="1:4" x14ac:dyDescent="0.15">
      <c r="A38" s="26" t="s">
        <v>37</v>
      </c>
      <c r="B38" s="33"/>
      <c r="D38" s="31" t="s">
        <v>15</v>
      </c>
    </row>
    <row r="39" spans="1:4" x14ac:dyDescent="0.15">
      <c r="A39" s="26" t="s">
        <v>57</v>
      </c>
      <c r="B39" s="33"/>
      <c r="D39" s="31" t="s">
        <v>15</v>
      </c>
    </row>
    <row r="40" spans="1:4" x14ac:dyDescent="0.15">
      <c r="A40" s="26" t="s">
        <v>49</v>
      </c>
      <c r="B40" s="34"/>
      <c r="D40" s="31" t="s">
        <v>15</v>
      </c>
    </row>
    <row r="41" spans="1:4" x14ac:dyDescent="0.15">
      <c r="A41" s="32" t="s">
        <v>38</v>
      </c>
      <c r="B41" s="35"/>
      <c r="D41" s="31" t="s">
        <v>15</v>
      </c>
    </row>
    <row r="42" spans="1:4" x14ac:dyDescent="0.15">
      <c r="A42" s="26" t="s">
        <v>58</v>
      </c>
      <c r="B42" s="34"/>
      <c r="D42" s="31" t="s">
        <v>15</v>
      </c>
    </row>
    <row r="43" spans="1:4" x14ac:dyDescent="0.15">
      <c r="A43" s="26" t="s">
        <v>39</v>
      </c>
      <c r="B43" s="34"/>
      <c r="D43" s="31" t="s">
        <v>15</v>
      </c>
    </row>
    <row r="44" spans="1:4" x14ac:dyDescent="0.15">
      <c r="A44" s="32" t="s">
        <v>40</v>
      </c>
      <c r="B44" s="35"/>
      <c r="D44" s="31" t="s">
        <v>15</v>
      </c>
    </row>
    <row r="45" spans="1:4" x14ac:dyDescent="0.15">
      <c r="A45" s="26" t="s">
        <v>41</v>
      </c>
      <c r="B45" s="34"/>
      <c r="D45" s="31" t="s">
        <v>15</v>
      </c>
    </row>
    <row r="46" spans="1:4" x14ac:dyDescent="0.15">
      <c r="A46" s="26" t="s">
        <v>18</v>
      </c>
      <c r="B46" s="34"/>
      <c r="D46" s="31" t="s">
        <v>15</v>
      </c>
    </row>
    <row r="47" spans="1:4" x14ac:dyDescent="0.15">
      <c r="A47" s="26" t="s">
        <v>42</v>
      </c>
      <c r="B47" s="34"/>
      <c r="D47" s="31" t="s">
        <v>15</v>
      </c>
    </row>
    <row r="48" spans="1:4" ht="12.75" x14ac:dyDescent="0.2">
      <c r="A48" s="44"/>
      <c r="B48" s="43"/>
      <c r="C48" s="43"/>
      <c r="D48" s="43"/>
    </row>
    <row r="49" spans="1:8" ht="12.75" x14ac:dyDescent="0.2">
      <c r="A49" s="44"/>
      <c r="B49" s="43"/>
      <c r="C49" s="43"/>
      <c r="D49" s="43"/>
    </row>
    <row r="50" spans="1:8" x14ac:dyDescent="0.15">
      <c r="A50" s="24" t="s">
        <v>16</v>
      </c>
      <c r="B50" s="36"/>
      <c r="C50" s="35"/>
      <c r="D50" s="38"/>
      <c r="E50" s="37"/>
    </row>
    <row r="51" spans="1:8" x14ac:dyDescent="0.15">
      <c r="A51" s="24" t="str">
        <f>Rates!A12</f>
        <v>HULL</v>
      </c>
      <c r="B51" s="36"/>
      <c r="C51" s="35"/>
      <c r="D51" s="38"/>
      <c r="E51" s="37"/>
    </row>
    <row r="52" spans="1:8" x14ac:dyDescent="0.15">
      <c r="A52" s="39" t="str">
        <f>Rates!A13</f>
        <v>Epoxy protection</v>
      </c>
      <c r="B52" s="36">
        <f>SUM(Rates!B13/Rates!$A$2)</f>
        <v>1394.4</v>
      </c>
      <c r="C52" s="49"/>
      <c r="D52" s="23"/>
      <c r="E52" s="40"/>
      <c r="F52" s="4"/>
      <c r="G52" s="4"/>
      <c r="H52" s="4"/>
    </row>
    <row r="53" spans="1:8" x14ac:dyDescent="0.15">
      <c r="A53" s="39" t="str">
        <f>Rates!A14</f>
        <v>Coloured hull (Whisper grey, Star &amp; Stripes, Carinthia Blue)</v>
      </c>
      <c r="B53" s="36">
        <f>SUM(Rates!B14/Rates!$A$2)</f>
        <v>14465.6</v>
      </c>
      <c r="C53" s="41"/>
      <c r="D53" s="23"/>
      <c r="E53" s="37"/>
    </row>
    <row r="54" spans="1:8" x14ac:dyDescent="0.15">
      <c r="A54" s="39" t="str">
        <f>Rates!A15</f>
        <v>Lead/cast iron keel (2.3m)</v>
      </c>
      <c r="B54" s="36">
        <f>SUM(Rates!B15/Rates!$A$2)</f>
        <v>7937.6</v>
      </c>
      <c r="C54" s="41"/>
      <c r="D54" s="23"/>
      <c r="E54" s="37"/>
    </row>
    <row r="55" spans="1:8" x14ac:dyDescent="0.15">
      <c r="A55" s="39" t="str">
        <f>Rates!A16</f>
        <v>Main anchor, 6 fenders, 3 warps</v>
      </c>
      <c r="B55" s="36">
        <f>SUM(Rates!B16/Rates!$A$2)</f>
        <v>996.8</v>
      </c>
      <c r="C55" s="35"/>
      <c r="D55" s="23"/>
      <c r="E55" s="37"/>
    </row>
    <row r="56" spans="1:8" x14ac:dyDescent="0.15">
      <c r="A56" s="24" t="str">
        <f>Rates!A17</f>
        <v>ENGINE</v>
      </c>
      <c r="B56" s="36"/>
      <c r="C56" s="41"/>
      <c r="D56" s="23"/>
      <c r="E56" s="37"/>
    </row>
    <row r="57" spans="1:8" x14ac:dyDescent="0.15">
      <c r="A57" s="39" t="str">
        <f>Rates!A18</f>
        <v>3 blade folding prop for 55hp engine</v>
      </c>
      <c r="B57" s="36">
        <f>SUM(Rates!B18/Rates!$A$2)</f>
        <v>1375.2</v>
      </c>
      <c r="C57" s="41"/>
      <c r="D57" s="23"/>
      <c r="E57" s="37"/>
    </row>
    <row r="58" spans="1:8" x14ac:dyDescent="0.15">
      <c r="A58" s="39" t="str">
        <f>Rates!A19</f>
        <v>Retractable bow thruster</v>
      </c>
      <c r="B58" s="36">
        <f>SUM(Rates!B19/Rates!$A$2)</f>
        <v>7581.6</v>
      </c>
      <c r="C58" s="41"/>
      <c r="D58" s="23"/>
      <c r="E58" s="37"/>
    </row>
    <row r="59" spans="1:8" x14ac:dyDescent="0.15">
      <c r="A59" s="24" t="str">
        <f>Rates!A20</f>
        <v>SAILS/RIGGING</v>
      </c>
      <c r="B59" s="36"/>
      <c r="C59" s="41"/>
      <c r="D59" s="23"/>
      <c r="E59" s="37"/>
    </row>
    <row r="60" spans="1:8" x14ac:dyDescent="0.15">
      <c r="A60" s="39" t="str">
        <f>Rates!A21</f>
        <v>Full battened mainsail &amp; genoa 108% in Dacron</v>
      </c>
      <c r="B60" s="36">
        <f>SUM(Rates!B21/Rates!$A$2)</f>
        <v>6089.6</v>
      </c>
      <c r="C60" s="41"/>
      <c r="D60" s="23"/>
      <c r="E60" s="37"/>
    </row>
    <row r="61" spans="1:8" x14ac:dyDescent="0.15">
      <c r="A61" s="39" t="str">
        <f>Rates!A22</f>
        <v>Offshore sails: full batten mainsail &amp; 108% genoa in sandwich Mylar grey, radial cut</v>
      </c>
      <c r="B61" s="36">
        <f>SUM(Rates!B22/Rates!$A$2)</f>
        <v>11148</v>
      </c>
      <c r="C61" s="41"/>
      <c r="D61" s="23"/>
      <c r="E61" s="37"/>
    </row>
    <row r="62" spans="1:8" x14ac:dyDescent="0.15">
      <c r="A62" s="24" t="str">
        <f>Rates!A23</f>
        <v>DECK GEAR/RIGGING</v>
      </c>
      <c r="B62" s="36"/>
      <c r="C62" s="41"/>
      <c r="D62" s="23"/>
      <c r="E62" s="37"/>
    </row>
    <row r="63" spans="1:8" x14ac:dyDescent="0.15">
      <c r="A63" s="39" t="str">
        <f>Rates!A24</f>
        <v>German mainsheet system (requires spinnaker winches)</v>
      </c>
      <c r="B63" s="36">
        <f>SUM(Rates!B24/Rates!$A$2)</f>
        <v>948</v>
      </c>
      <c r="C63" s="41"/>
      <c r="D63" s="23"/>
      <c r="E63" s="37"/>
    </row>
    <row r="64" spans="1:8" x14ac:dyDescent="0.15">
      <c r="A64" s="39" t="str">
        <f>Rates!A25</f>
        <v>Upgraded genoa winches</v>
      </c>
      <c r="B64" s="36">
        <f>SUM(Rates!B25/Rates!$A$2)</f>
        <v>2001.6</v>
      </c>
      <c r="C64" s="41"/>
      <c r="D64" s="23"/>
      <c r="E64" s="37"/>
    </row>
    <row r="65" spans="1:5" x14ac:dyDescent="0.15">
      <c r="A65" s="39" t="str">
        <f>Rates!A26</f>
        <v>Set of winches for spinnaker sheet &amp; german mainsheet system</v>
      </c>
      <c r="B65" s="36">
        <f>SUM(Rates!B26/Rates!$A$2)</f>
        <v>1073.5999999999999</v>
      </c>
      <c r="C65" s="41"/>
      <c r="D65" s="23"/>
      <c r="E65" s="37"/>
    </row>
    <row r="66" spans="1:5" x14ac:dyDescent="0.15">
      <c r="A66" s="39" t="str">
        <f>Rates!A27</f>
        <v>Additional set of winches on coaming</v>
      </c>
      <c r="B66" s="36">
        <f>SUM(Rates!B27/Rates!$A$2)</f>
        <v>1182.4000000000001</v>
      </c>
      <c r="C66" s="41"/>
      <c r="D66" s="23"/>
      <c r="E66" s="37"/>
    </row>
    <row r="67" spans="1:5" x14ac:dyDescent="0.15">
      <c r="A67" s="39" t="str">
        <f>Rates!A28</f>
        <v>Electric halyard winch (per unit)</v>
      </c>
      <c r="B67" s="36">
        <f>SUM(Rates!B28/Rates!$A$2)</f>
        <v>2787.2</v>
      </c>
      <c r="C67" s="41"/>
      <c r="D67" s="23"/>
      <c r="E67" s="37"/>
    </row>
    <row r="68" spans="1:5" x14ac:dyDescent="0.15">
      <c r="A68" s="39" t="str">
        <f>Rates!A29</f>
        <v>Set of electric genoa winches</v>
      </c>
      <c r="B68" s="36">
        <f>SUM(Rates!B29/Rates!$A$2)</f>
        <v>5136</v>
      </c>
      <c r="C68" s="41"/>
      <c r="D68" s="23"/>
      <c r="E68" s="37"/>
    </row>
    <row r="69" spans="1:5" x14ac:dyDescent="0.15">
      <c r="A69" s="39" t="str">
        <f>Rates!A30</f>
        <v>Set of electric winches for spinnaker &amp; german mainsheet system</v>
      </c>
      <c r="B69" s="36">
        <f>SUM(Rates!B30/Rates!$A$2)</f>
        <v>5408.8</v>
      </c>
      <c r="C69" s="41"/>
      <c r="D69" s="23"/>
      <c r="E69" s="37"/>
    </row>
    <row r="70" spans="1:5" x14ac:dyDescent="0.15">
      <c r="A70" s="39" t="str">
        <f>Rates!A31</f>
        <v>Symmetric spinnaker deck fittings &amp; aluminium pole</v>
      </c>
      <c r="B70" s="36">
        <f>SUM(Rates!B31/Rates!$A$2)</f>
        <v>2412</v>
      </c>
      <c r="C70" s="41"/>
      <c r="D70" s="23"/>
      <c r="E70" s="37"/>
    </row>
    <row r="71" spans="1:5" x14ac:dyDescent="0.15">
      <c r="A71" s="39" t="str">
        <f>Rates!A32</f>
        <v>Carbon pole instead of aluminium pole</v>
      </c>
      <c r="B71" s="36">
        <f>SUM(Rates!B32/Rates!$A$2)</f>
        <v>2456</v>
      </c>
      <c r="C71" s="41"/>
      <c r="D71" s="23"/>
      <c r="E71" s="37"/>
    </row>
    <row r="72" spans="1:5" x14ac:dyDescent="0.15">
      <c r="A72" s="39" t="str">
        <f>Rates!A33</f>
        <v>Asymmetric spinnaker gear (winch option required)</v>
      </c>
      <c r="B72" s="36">
        <f>SUM(Rates!B33/Rates!$A$2)</f>
        <v>900.8</v>
      </c>
      <c r="C72" s="41"/>
      <c r="D72" s="23"/>
      <c r="E72" s="37"/>
    </row>
    <row r="73" spans="1:5" x14ac:dyDescent="0.15">
      <c r="A73" s="39" t="str">
        <f>Rates!A34</f>
        <v>Removable inner forestay with tensioner &amp; halyard</v>
      </c>
      <c r="B73" s="36">
        <f>SUM(Rates!B34/Rates!$A$2)</f>
        <v>916</v>
      </c>
      <c r="C73" s="41"/>
      <c r="D73" s="23"/>
      <c r="E73" s="37"/>
    </row>
    <row r="74" spans="1:5" x14ac:dyDescent="0.15">
      <c r="A74" s="39" t="str">
        <f>Rates!A35</f>
        <v>Adjustable genoa cars</v>
      </c>
      <c r="B74" s="36">
        <f>SUM(Rates!B35/Rates!$A$2)</f>
        <v>445.6</v>
      </c>
      <c r="C74" s="41"/>
      <c r="D74" s="23"/>
      <c r="E74" s="37"/>
    </row>
    <row r="75" spans="1:5" x14ac:dyDescent="0.15">
      <c r="A75" s="39" t="str">
        <f>Rates!A36</f>
        <v>Aluminium racing boom</v>
      </c>
      <c r="B75" s="36">
        <f>SUM(Rates!B36/Rates!$A$2)</f>
        <v>3092.8</v>
      </c>
      <c r="C75" s="41"/>
      <c r="D75" s="23"/>
      <c r="E75" s="37"/>
    </row>
    <row r="76" spans="1:5" x14ac:dyDescent="0.15">
      <c r="A76" s="39" t="str">
        <f>Rates!A37</f>
        <v>Carbon boom</v>
      </c>
      <c r="B76" s="36">
        <f>SUM(Rates!B37/Rates!$A$2)</f>
        <v>6155.2</v>
      </c>
      <c r="C76" s="41"/>
      <c r="D76" s="23"/>
      <c r="E76" s="37"/>
    </row>
    <row r="77" spans="1:5" x14ac:dyDescent="0.15">
      <c r="A77" s="24" t="str">
        <f>Rates!A38</f>
        <v>DECK EQUIPMENT</v>
      </c>
      <c r="B77" s="36"/>
      <c r="C77" s="41"/>
      <c r="D77" s="23"/>
      <c r="E77" s="37"/>
    </row>
    <row r="78" spans="1:5" x14ac:dyDescent="0.15">
      <c r="A78" s="39" t="str">
        <f>Rates!A39</f>
        <v>Teak side decks</v>
      </c>
      <c r="B78" s="36">
        <f>SUM(Rates!B39/Rates!$A$2)</f>
        <v>12228</v>
      </c>
      <c r="C78" s="41"/>
      <c r="D78" s="23"/>
      <c r="E78" s="37"/>
    </row>
    <row r="79" spans="1:5" x14ac:dyDescent="0.15">
      <c r="A79" s="39" t="str">
        <f>Rates!A40</f>
        <v>Black carbon wheels</v>
      </c>
      <c r="B79" s="36">
        <f>SUM(Rates!B40/Rates!$A$2)</f>
        <v>6823.2</v>
      </c>
      <c r="C79" s="41"/>
      <c r="D79" s="23"/>
      <c r="E79" s="37"/>
    </row>
    <row r="80" spans="1:5" x14ac:dyDescent="0.15">
      <c r="A80" s="39" t="str">
        <f>Rates!A41</f>
        <v>Cockpit table</v>
      </c>
      <c r="B80" s="36">
        <f>SUM(Rates!B41/Rates!$A$2)</f>
        <v>864</v>
      </c>
      <c r="C80" s="41"/>
      <c r="D80" s="23"/>
      <c r="E80" s="37"/>
    </row>
    <row r="81" spans="1:5" x14ac:dyDescent="0.15">
      <c r="A81" s="39" t="str">
        <f>Rates!A42</f>
        <v>Sprayhood with handrail</v>
      </c>
      <c r="B81" s="36">
        <f>SUM(Rates!B42/Rates!$A$2)</f>
        <v>1637.6</v>
      </c>
      <c r="C81" s="41"/>
      <c r="D81" s="23"/>
      <c r="E81" s="37"/>
    </row>
    <row r="82" spans="1:5" x14ac:dyDescent="0.15">
      <c r="A82" s="39" t="str">
        <f>Rates!A43</f>
        <v>Outboard engine bracket on pushpit</v>
      </c>
      <c r="B82" s="36">
        <f>SUM(Rates!B43/Rates!$A$2)</f>
        <v>72.8</v>
      </c>
      <c r="C82" s="41"/>
      <c r="D82" s="23"/>
      <c r="E82" s="37"/>
    </row>
    <row r="83" spans="1:5" x14ac:dyDescent="0.15">
      <c r="A83" s="39" t="str">
        <f>Rates!A44</f>
        <v>Cockpit cushions in grey</v>
      </c>
      <c r="B83" s="36">
        <f>SUM(Rates!B44/Rates!$A$2)</f>
        <v>591.20000000000005</v>
      </c>
      <c r="C83" s="41"/>
    </row>
    <row r="84" spans="1:5" x14ac:dyDescent="0.15">
      <c r="A84" s="39" t="str">
        <f>Rates!A45</f>
        <v>Stainless steel bow protector</v>
      </c>
      <c r="B84" s="36">
        <f>SUM(Rates!B45/Rates!$A$2)</f>
        <v>591.20000000000005</v>
      </c>
      <c r="C84" s="41"/>
    </row>
    <row r="85" spans="1:5" x14ac:dyDescent="0.15">
      <c r="A85" s="24" t="str">
        <f>Rates!A46</f>
        <v>INTERIOR</v>
      </c>
      <c r="B85" s="36"/>
      <c r="C85" s="41"/>
    </row>
    <row r="86" spans="1:5" x14ac:dyDescent="0.15">
      <c r="A86" s="39" t="str">
        <f>Rates!A47</f>
        <v>4 cabin version</v>
      </c>
      <c r="B86" s="36">
        <f>SUM(Rates!B47/Rates!$A$2)</f>
        <v>2729.6</v>
      </c>
      <c r="C86" s="41"/>
      <c r="D86" s="23"/>
      <c r="E86" s="37"/>
    </row>
    <row r="87" spans="1:5" x14ac:dyDescent="0.15">
      <c r="A87" s="39" t="str">
        <f>Rates!A48</f>
        <v>Oak interior</v>
      </c>
      <c r="B87" s="36">
        <f>SUM(Rates!B48/Rates!$A$2)</f>
        <v>3080</v>
      </c>
      <c r="C87" s="41"/>
      <c r="D87" s="23"/>
      <c r="E87" s="37"/>
    </row>
    <row r="88" spans="1:5" x14ac:dyDescent="0.15">
      <c r="A88" s="39" t="str">
        <f>Rates!A49</f>
        <v>Moabi floorboards with white stripes</v>
      </c>
      <c r="B88" s="36">
        <f>SUM(Rates!B49/Rates!$A$2)</f>
        <v>800</v>
      </c>
      <c r="C88" s="41"/>
      <c r="D88" s="23"/>
      <c r="E88" s="37"/>
    </row>
    <row r="89" spans="1:5" x14ac:dyDescent="0.15">
      <c r="A89" s="39" t="str">
        <f>Rates!A50</f>
        <v>Folding saloon table with storage &amp; converting into berth</v>
      </c>
      <c r="B89" s="36">
        <f>SUM(Rates!B50/Rates!$A$2)</f>
        <v>2041.6</v>
      </c>
      <c r="C89" s="41"/>
      <c r="D89" s="23"/>
      <c r="E89" s="37"/>
    </row>
    <row r="90" spans="1:5" x14ac:dyDescent="0.15">
      <c r="A90" s="39" t="str">
        <f>Rates!A51</f>
        <v>Convertible saloon table kit (for standard table)</v>
      </c>
      <c r="B90" s="36">
        <f>SUM(Rates!B51/Rates!$A$2)</f>
        <v>532</v>
      </c>
      <c r="C90" s="41"/>
      <c r="D90" s="23"/>
      <c r="E90" s="37"/>
    </row>
    <row r="91" spans="1:5" x14ac:dyDescent="0.15">
      <c r="A91" s="39" t="str">
        <f>Rates!A52</f>
        <v>Slatted mattress bases (for 3 cabin version)</v>
      </c>
      <c r="B91" s="36">
        <f>SUM(Rates!B52/Rates!$A$2)</f>
        <v>673.6</v>
      </c>
      <c r="C91" s="41"/>
      <c r="D91" s="23"/>
      <c r="E91" s="37"/>
    </row>
    <row r="92" spans="1:5" x14ac:dyDescent="0.15">
      <c r="A92" s="39" t="str">
        <f>Rates!A53</f>
        <v>Slatted mattress bases (for 4 cabin version)</v>
      </c>
      <c r="B92" s="36">
        <f>SUM(Rates!B53/Rates!$A$2)</f>
        <v>873.6</v>
      </c>
      <c r="C92" s="41"/>
      <c r="D92" s="23"/>
      <c r="E92" s="37"/>
    </row>
    <row r="93" spans="1:5" x14ac:dyDescent="0.15">
      <c r="A93" s="39" t="str">
        <f>Rates!A54</f>
        <v>Relax beige saloon cushions</v>
      </c>
      <c r="B93" s="36">
        <f>SUM(Rates!B54/Rates!$A$2)</f>
        <v>309.60000000000002</v>
      </c>
      <c r="C93" s="41"/>
      <c r="D93" s="23"/>
      <c r="E93" s="37"/>
    </row>
    <row r="94" spans="1:5" x14ac:dyDescent="0.15">
      <c r="A94" s="39" t="str">
        <f>Rates!A55</f>
        <v>Bonanza moon saloon cushions</v>
      </c>
      <c r="B94" s="36">
        <f>SUM(Rates!B55/Rates!$A$2)</f>
        <v>309.60000000000002</v>
      </c>
      <c r="C94" s="41"/>
      <c r="D94" s="23"/>
      <c r="E94" s="37"/>
    </row>
    <row r="95" spans="1:5" x14ac:dyDescent="0.15">
      <c r="A95" s="39" t="str">
        <f>Rates!A56</f>
        <v>Lodge storm saloon cushions</v>
      </c>
      <c r="B95" s="36">
        <f>SUM(Rates!B56/Rates!$A$2)</f>
        <v>669.6</v>
      </c>
      <c r="C95" s="41"/>
      <c r="D95" s="23"/>
      <c r="E95" s="37"/>
    </row>
    <row r="96" spans="1:5" x14ac:dyDescent="0.15">
      <c r="A96" s="39" t="str">
        <f>Rates!A57</f>
        <v>Bora Bora 17 brown saloon cushions</v>
      </c>
      <c r="B96" s="36">
        <f>SUM(Rates!B57/Rates!$A$2)</f>
        <v>348.8</v>
      </c>
      <c r="C96" s="41"/>
      <c r="D96" s="23"/>
      <c r="E96" s="37"/>
    </row>
    <row r="97" spans="1:5" x14ac:dyDescent="0.15">
      <c r="A97" s="39" t="str">
        <f>Rates!A58</f>
        <v>Turtledove 001 leather saloon cushions</v>
      </c>
      <c r="B97" s="36">
        <f>SUM(Rates!B58/Rates!$A$2)</f>
        <v>2614.4</v>
      </c>
      <c r="C97" s="41"/>
      <c r="D97" s="23"/>
      <c r="E97" s="37"/>
    </row>
    <row r="98" spans="1:5" x14ac:dyDescent="0.15">
      <c r="A98" s="39" t="str">
        <f>Rates!A59</f>
        <v>Chocolate 002 leather saloon cushions</v>
      </c>
      <c r="B98" s="36">
        <f>SUM(Rates!B59/Rates!$A$2)</f>
        <v>2614.4</v>
      </c>
      <c r="C98" s="41"/>
      <c r="D98" s="23"/>
      <c r="E98" s="37"/>
    </row>
    <row r="99" spans="1:5" x14ac:dyDescent="0.15">
      <c r="A99" s="39" t="str">
        <f>Rates!A60</f>
        <v>Beige 003 leather saloon cushions</v>
      </c>
      <c r="B99" s="36">
        <f>SUM(Rates!B60/Rates!$A$2)</f>
        <v>2614.4</v>
      </c>
      <c r="C99" s="41"/>
      <c r="D99" s="23"/>
      <c r="E99" s="37"/>
    </row>
    <row r="100" spans="1:5" x14ac:dyDescent="0.15">
      <c r="A100" s="39" t="str">
        <f>Rates!A61</f>
        <v>Light grey 011 suedette saloon cushions</v>
      </c>
      <c r="B100" s="36">
        <f>SUM(Rates!B61/Rates!$A$2)</f>
        <v>669.6</v>
      </c>
      <c r="C100" s="41"/>
      <c r="D100" s="23"/>
      <c r="E100" s="37"/>
    </row>
    <row r="101" spans="1:5" x14ac:dyDescent="0.15">
      <c r="A101" s="39" t="str">
        <f>Rates!A62</f>
        <v>Turtledove 012 suedette saloon cushions</v>
      </c>
      <c r="B101" s="36">
        <f>SUM(Rates!B62/Rates!$A$2)</f>
        <v>669.6</v>
      </c>
      <c r="C101" s="41"/>
      <c r="D101" s="23"/>
      <c r="E101" s="37"/>
    </row>
    <row r="102" spans="1:5" x14ac:dyDescent="0.15">
      <c r="A102" s="39" t="str">
        <f>Rates!A63</f>
        <v>Mouse grey 013 suedette saloon cushions</v>
      </c>
      <c r="B102" s="36">
        <f>SUM(Rates!B63/Rates!$A$2)</f>
        <v>669.6</v>
      </c>
      <c r="C102" s="41"/>
      <c r="D102" s="23"/>
      <c r="E102" s="37"/>
    </row>
    <row r="103" spans="1:5" x14ac:dyDescent="0.15">
      <c r="A103" s="24" t="str">
        <f>Rates!A64</f>
        <v>ELECTRIC SYSTEM</v>
      </c>
      <c r="B103" s="36"/>
      <c r="C103" s="41"/>
      <c r="D103" s="23"/>
      <c r="E103" s="37"/>
    </row>
    <row r="104" spans="1:5" x14ac:dyDescent="0.15">
      <c r="A104" s="39" t="str">
        <f>Rates!A65</f>
        <v>Reversible air conditioning (3 cabins)</v>
      </c>
      <c r="B104" s="36">
        <f>SUM(Rates!B65/Rates!$A$2)</f>
        <v>11999.2</v>
      </c>
      <c r="C104" s="41"/>
      <c r="D104" s="23"/>
      <c r="E104" s="37"/>
    </row>
    <row r="105" spans="1:5" x14ac:dyDescent="0.15">
      <c r="A105" s="39" t="str">
        <f>Rates!A66</f>
        <v>Reversible air conditioning (4 cabins)</v>
      </c>
      <c r="B105" s="36">
        <f>SUM(Rates!B66/Rates!$A$2)</f>
        <v>14277.6</v>
      </c>
      <c r="C105" s="41"/>
      <c r="D105" s="23"/>
      <c r="E105" s="37"/>
    </row>
    <row r="106" spans="1:5" x14ac:dyDescent="0.15">
      <c r="A106" s="39" t="str">
        <f>Rates!A67</f>
        <v>Heating (outlets in saloon, cabins &amp; heads)</v>
      </c>
      <c r="B106" s="36">
        <f>SUM(Rates!B67/Rates!$A$2)</f>
        <v>4080.8</v>
      </c>
      <c r="C106" s="41"/>
      <c r="D106" s="23"/>
      <c r="E106" s="37"/>
    </row>
    <row r="107" spans="1:5" x14ac:dyDescent="0.15">
      <c r="A107" s="39" t="str">
        <f>Rates!A68</f>
        <v>300W inverter</v>
      </c>
      <c r="B107" s="36">
        <f>SUM(Rates!B68/Rates!$A$2)</f>
        <v>132</v>
      </c>
      <c r="C107" s="41"/>
      <c r="D107" s="23"/>
      <c r="E107" s="37"/>
    </row>
    <row r="108" spans="1:5" x14ac:dyDescent="0.15">
      <c r="A108" s="39" t="str">
        <f>Rates!A69</f>
        <v>LED saloon lighting</v>
      </c>
      <c r="B108" s="36">
        <f>SUM(Rates!B69/Rates!$A$2)</f>
        <v>409.6</v>
      </c>
      <c r="C108" s="41"/>
      <c r="D108" s="23"/>
      <c r="E108" s="37"/>
    </row>
    <row r="109" spans="1:5" x14ac:dyDescent="0.15">
      <c r="A109" s="39" t="str">
        <f>Rates!A70</f>
        <v>Microwave</v>
      </c>
      <c r="B109" s="36">
        <f>SUM(Rates!B70/Rates!$A$2)</f>
        <v>545.6</v>
      </c>
      <c r="C109" s="41"/>
      <c r="D109" s="23"/>
      <c r="E109" s="37"/>
    </row>
    <row r="110" spans="1:5" x14ac:dyDescent="0.15">
      <c r="A110" s="24" t="str">
        <f>Rates!A71</f>
        <v>WATER SYSTEM</v>
      </c>
      <c r="B110" s="36"/>
      <c r="C110" s="41"/>
      <c r="D110" s="23"/>
      <c r="E110" s="37"/>
    </row>
    <row r="111" spans="1:5" x14ac:dyDescent="0.15">
      <c r="A111" s="39" t="str">
        <f>Rates!A72</f>
        <v>Additional holding tank</v>
      </c>
      <c r="B111" s="36">
        <f>SUM(Rates!B72/Rates!$A$2)</f>
        <v>1116</v>
      </c>
      <c r="C111" s="41"/>
      <c r="D111" s="23"/>
      <c r="E111" s="37"/>
    </row>
    <row r="112" spans="1:5" x14ac:dyDescent="0.15">
      <c r="A112" s="39" t="str">
        <f>Rates!A73</f>
        <v>Large size toilet bowl (per unit)</v>
      </c>
      <c r="B112" s="36">
        <f>SUM(Rates!B73/Rates!$A$2)</f>
        <v>455.2</v>
      </c>
      <c r="C112" s="41"/>
      <c r="D112" s="23"/>
      <c r="E112" s="37"/>
    </row>
    <row r="113" spans="1:5" x14ac:dyDescent="0.15">
      <c r="A113" s="39" t="str">
        <f>Rates!A74</f>
        <v>Electric large size toilet bowl (per unit)</v>
      </c>
      <c r="B113" s="36">
        <f>SUM(Rates!B74/Rates!$A$2)</f>
        <v>750.4</v>
      </c>
      <c r="C113" s="41"/>
      <c r="D113" s="23"/>
      <c r="E113" s="37"/>
    </row>
    <row r="114" spans="1:5" x14ac:dyDescent="0.15">
      <c r="A114" s="39" t="str">
        <f>Rates!A75</f>
        <v>Fresh water circuit with shore connection</v>
      </c>
      <c r="B114" s="36">
        <f>SUM(Rates!B75/Rates!$A$2)</f>
        <v>120</v>
      </c>
      <c r="C114" s="41"/>
      <c r="D114" s="23"/>
      <c r="E114" s="37"/>
    </row>
    <row r="115" spans="1:5" x14ac:dyDescent="0.15">
      <c r="A115" s="39" t="str">
        <f>Rates!A76</f>
        <v>Electric bilge pump with automatic switch</v>
      </c>
      <c r="B115" s="36">
        <f>SUM(Rates!B76/Rates!$A$2)</f>
        <v>440</v>
      </c>
      <c r="C115" s="41"/>
      <c r="D115" s="23"/>
      <c r="E115" s="37"/>
    </row>
    <row r="116" spans="1:5" x14ac:dyDescent="0.15">
      <c r="A116" s="24" t="str">
        <f>Rates!A77</f>
        <v>ELECTRONIC</v>
      </c>
      <c r="B116" s="36"/>
      <c r="C116" s="41"/>
      <c r="D116" s="23"/>
      <c r="E116" s="37"/>
    </row>
    <row r="117" spans="1:5" x14ac:dyDescent="0.15">
      <c r="A117" s="39" t="str">
        <f>Rates!A78</f>
        <v>Raymarine i70 displays x 2</v>
      </c>
      <c r="B117" s="36">
        <f>SUM(Rates!B78/Rates!$A$2)</f>
        <v>2092.8000000000002</v>
      </c>
      <c r="C117" s="41"/>
      <c r="D117" s="23"/>
      <c r="E117" s="37"/>
    </row>
    <row r="118" spans="1:5" x14ac:dyDescent="0.15">
      <c r="A118" s="39" t="str">
        <f>Rates!A79</f>
        <v>Additional i70 at chart table</v>
      </c>
      <c r="B118" s="36">
        <f>SUM(Rates!B79/Rates!$A$2)</f>
        <v>509.6</v>
      </c>
      <c r="C118" s="41"/>
      <c r="D118" s="23"/>
      <c r="E118" s="37"/>
    </row>
    <row r="119" spans="1:5" x14ac:dyDescent="0.15">
      <c r="A119" s="39" t="str">
        <f>Rates!A80</f>
        <v>Autopilot (rotary) with Raymarine display</v>
      </c>
      <c r="B119" s="36">
        <f>SUM(Rates!B80/Rates!$A$2)</f>
        <v>4540</v>
      </c>
      <c r="C119" s="41"/>
      <c r="D119" s="23"/>
      <c r="E119" s="37"/>
    </row>
    <row r="120" spans="1:5" x14ac:dyDescent="0.15">
      <c r="A120" s="39" t="str">
        <f>Rates!A81</f>
        <v>Raymarine e95 at chart table (no charts)</v>
      </c>
      <c r="B120" s="36">
        <f>SUM(Rates!B81/Rates!$A$2)</f>
        <v>3364</v>
      </c>
      <c r="C120" s="41"/>
      <c r="D120" s="23"/>
      <c r="E120" s="37"/>
    </row>
    <row r="121" spans="1:5" x14ac:dyDescent="0.15">
      <c r="A121" s="39" t="str">
        <f>Rates!A82</f>
        <v>e95 in cockpit (no charts)</v>
      </c>
      <c r="B121" s="36">
        <f>SUM(Rates!B82/Rates!$A$2)</f>
        <v>3711.2</v>
      </c>
      <c r="C121" s="41"/>
      <c r="D121" s="23"/>
      <c r="E121" s="37"/>
    </row>
    <row r="122" spans="1:5" x14ac:dyDescent="0.15">
      <c r="A122" s="39" t="str">
        <f>Rates!A83</f>
        <v>Radar 4Kw</v>
      </c>
      <c r="B122" s="36">
        <f>SUM(Rates!B83/Rates!$A$2)</f>
        <v>2575.1999999999998</v>
      </c>
      <c r="C122" s="41"/>
      <c r="D122" s="23"/>
      <c r="E122" s="37"/>
    </row>
    <row r="123" spans="1:5" x14ac:dyDescent="0.15">
      <c r="A123" s="75" t="str">
        <f>Rates!A84</f>
        <v>Raymarine Ray49e VHF</v>
      </c>
      <c r="B123" s="76">
        <f>SUM(Rates!B84/Rates!$A$2)</f>
        <v>596</v>
      </c>
      <c r="C123" s="41"/>
      <c r="D123" s="23"/>
      <c r="E123" s="37"/>
    </row>
    <row r="124" spans="1:5" x14ac:dyDescent="0.15">
      <c r="A124" s="75" t="str">
        <f>Rates!A85</f>
        <v>VHF loudspeaker in cockpit</v>
      </c>
      <c r="B124" s="76">
        <f>SUM(Rates!B85/Rates!$A$2)</f>
        <v>500</v>
      </c>
      <c r="C124" s="41"/>
      <c r="D124" s="23"/>
      <c r="E124" s="37"/>
    </row>
    <row r="125" spans="1:5" x14ac:dyDescent="0.15">
      <c r="A125" s="7" t="s">
        <v>8</v>
      </c>
      <c r="B125" s="9">
        <f>+SUMIF(C8:C124,"x",B8:B124)+SUMIF(E9,"x",D9)</f>
        <v>0</v>
      </c>
      <c r="C125" s="42"/>
      <c r="D125" s="42"/>
      <c r="E125" s="37"/>
    </row>
    <row r="126" spans="1:5" x14ac:dyDescent="0.15">
      <c r="A126" s="7" t="s">
        <v>10</v>
      </c>
      <c r="B126" s="9"/>
      <c r="C126" s="42"/>
      <c r="D126" s="42"/>
      <c r="E126" s="37"/>
    </row>
    <row r="127" spans="1:5" x14ac:dyDescent="0.15">
      <c r="A127" s="7" t="s">
        <v>12</v>
      </c>
      <c r="B127" s="9">
        <f>SUM(B125:B126)</f>
        <v>0</v>
      </c>
      <c r="C127" s="42"/>
      <c r="D127" s="42"/>
      <c r="E127" s="37"/>
    </row>
    <row r="128" spans="1:5" x14ac:dyDescent="0.15">
      <c r="A128" s="7" t="s">
        <v>9</v>
      </c>
      <c r="B128" s="9">
        <f>SUM(B127/100)*20</f>
        <v>0</v>
      </c>
      <c r="C128" s="42"/>
      <c r="D128" s="42"/>
      <c r="E128" s="37"/>
    </row>
    <row r="129" spans="1:3" ht="11.25" thickBot="1" x14ac:dyDescent="0.2">
      <c r="A129" s="8" t="s">
        <v>11</v>
      </c>
      <c r="B129" s="10">
        <f>SUM(B127:B128)</f>
        <v>0</v>
      </c>
      <c r="C129" s="42"/>
    </row>
    <row r="130" spans="1:3" x14ac:dyDescent="0.15">
      <c r="A130" s="45" t="s">
        <v>52</v>
      </c>
      <c r="B130" s="46"/>
      <c r="C130" s="42"/>
    </row>
    <row r="131" spans="1:3" x14ac:dyDescent="0.15">
      <c r="A131" s="48" t="s">
        <v>55</v>
      </c>
      <c r="B131" s="46"/>
      <c r="C131" s="42"/>
    </row>
    <row r="132" spans="1:3" x14ac:dyDescent="0.15">
      <c r="A132" s="47"/>
      <c r="B132" s="43"/>
    </row>
    <row r="133" spans="1:3" x14ac:dyDescent="0.15">
      <c r="A133" s="47"/>
      <c r="B133" s="43"/>
    </row>
    <row r="143" spans="1:3" x14ac:dyDescent="0.15">
      <c r="A143" s="45"/>
    </row>
  </sheetData>
  <pageMargins left="0.70866141732283472" right="0.70866141732283472" top="0.74803149606299213" bottom="0.15748031496062992" header="0.31496062992125984" footer="0.31496062992125984"/>
  <pageSetup paperSize="9" scale="83" orientation="portrait" r:id="rId1"/>
  <rowBreaks count="1" manualBreakCount="1">
    <brk id="49" max="16383" man="1"/>
  </rowBreaks>
  <ignoredErrors>
    <ignoredError sqref="B12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5"/>
  <sheetViews>
    <sheetView workbookViewId="0">
      <selection activeCell="I3" sqref="I3"/>
    </sheetView>
  </sheetViews>
  <sheetFormatPr defaultRowHeight="12.75" x14ac:dyDescent="0.2"/>
  <cols>
    <col min="1" max="1" width="21" style="65" customWidth="1"/>
    <col min="2" max="2" width="9" style="65"/>
    <col min="3" max="3" width="9.875" style="64" customWidth="1"/>
    <col min="4" max="16384" width="9" style="65"/>
  </cols>
  <sheetData>
    <row r="2" spans="1:4" x14ac:dyDescent="0.2">
      <c r="A2" s="65">
        <v>1.25</v>
      </c>
    </row>
    <row r="7" spans="1:4" x14ac:dyDescent="0.2">
      <c r="C7" s="61" t="s">
        <v>5</v>
      </c>
      <c r="D7" s="65" t="s">
        <v>51</v>
      </c>
    </row>
    <row r="8" spans="1:4" x14ac:dyDescent="0.2">
      <c r="C8" s="66">
        <v>245863</v>
      </c>
      <c r="D8" s="67">
        <v>258941</v>
      </c>
    </row>
    <row r="9" spans="1:4" x14ac:dyDescent="0.2">
      <c r="C9" s="68"/>
    </row>
    <row r="10" spans="1:4" x14ac:dyDescent="0.2">
      <c r="C10" s="63"/>
    </row>
    <row r="11" spans="1:4" x14ac:dyDescent="0.2">
      <c r="C11" s="70"/>
    </row>
    <row r="12" spans="1:4" x14ac:dyDescent="0.2">
      <c r="A12" s="71" t="s">
        <v>61</v>
      </c>
      <c r="C12" s="70"/>
    </row>
    <row r="13" spans="1:4" x14ac:dyDescent="0.2">
      <c r="A13" s="72" t="s">
        <v>62</v>
      </c>
      <c r="B13" s="65">
        <v>1743</v>
      </c>
    </row>
    <row r="14" spans="1:4" ht="31.5" x14ac:dyDescent="0.2">
      <c r="A14" s="73" t="s">
        <v>43</v>
      </c>
      <c r="B14" s="65">
        <v>18082</v>
      </c>
      <c r="C14" s="67"/>
    </row>
    <row r="15" spans="1:4" x14ac:dyDescent="0.2">
      <c r="A15" s="73" t="s">
        <v>63</v>
      </c>
      <c r="B15" s="65">
        <v>9922</v>
      </c>
      <c r="C15" s="67"/>
    </row>
    <row r="16" spans="1:4" ht="21" x14ac:dyDescent="0.2">
      <c r="A16" s="73" t="s">
        <v>108</v>
      </c>
      <c r="B16" s="65">
        <v>1246</v>
      </c>
      <c r="C16" s="67"/>
    </row>
    <row r="17" spans="1:3" x14ac:dyDescent="0.2">
      <c r="A17" s="69" t="s">
        <v>64</v>
      </c>
      <c r="C17" s="70"/>
    </row>
    <row r="18" spans="1:3" ht="21" x14ac:dyDescent="0.2">
      <c r="A18" s="73" t="s">
        <v>65</v>
      </c>
      <c r="B18" s="65">
        <v>1719</v>
      </c>
      <c r="C18" s="67"/>
    </row>
    <row r="19" spans="1:3" x14ac:dyDescent="0.2">
      <c r="A19" s="73" t="s">
        <v>7</v>
      </c>
      <c r="B19" s="65">
        <v>9477</v>
      </c>
      <c r="C19" s="67"/>
    </row>
    <row r="20" spans="1:3" x14ac:dyDescent="0.2">
      <c r="A20" s="73" t="s">
        <v>66</v>
      </c>
      <c r="C20" s="67"/>
    </row>
    <row r="21" spans="1:3" ht="21" x14ac:dyDescent="0.2">
      <c r="A21" s="77" t="s">
        <v>119</v>
      </c>
      <c r="B21" s="65">
        <v>7612</v>
      </c>
      <c r="C21" s="67"/>
    </row>
    <row r="22" spans="1:3" ht="42" x14ac:dyDescent="0.2">
      <c r="A22" s="77" t="s">
        <v>120</v>
      </c>
      <c r="B22" s="65">
        <v>13935</v>
      </c>
      <c r="C22" s="67"/>
    </row>
    <row r="23" spans="1:3" x14ac:dyDescent="0.2">
      <c r="A23" s="73" t="s">
        <v>67</v>
      </c>
      <c r="C23" s="67"/>
    </row>
    <row r="24" spans="1:3" ht="31.5" x14ac:dyDescent="0.2">
      <c r="A24" s="77" t="s">
        <v>44</v>
      </c>
      <c r="B24" s="65">
        <v>1185</v>
      </c>
      <c r="C24" s="67"/>
    </row>
    <row r="25" spans="1:3" x14ac:dyDescent="0.2">
      <c r="A25" s="73" t="s">
        <v>68</v>
      </c>
      <c r="B25" s="65">
        <v>2502</v>
      </c>
      <c r="C25" s="67"/>
    </row>
    <row r="26" spans="1:3" ht="31.5" x14ac:dyDescent="0.2">
      <c r="A26" s="73" t="s">
        <v>69</v>
      </c>
      <c r="B26" s="65">
        <v>1342</v>
      </c>
      <c r="C26" s="67"/>
    </row>
    <row r="27" spans="1:3" ht="21" x14ac:dyDescent="0.2">
      <c r="A27" s="77" t="s">
        <v>110</v>
      </c>
      <c r="B27" s="65">
        <v>1478</v>
      </c>
      <c r="C27" s="67"/>
    </row>
    <row r="28" spans="1:3" ht="21" x14ac:dyDescent="0.2">
      <c r="A28" s="73" t="s">
        <v>70</v>
      </c>
      <c r="B28" s="65">
        <v>3484</v>
      </c>
      <c r="C28" s="67"/>
    </row>
    <row r="29" spans="1:3" ht="21" x14ac:dyDescent="0.2">
      <c r="A29" s="73" t="s">
        <v>45</v>
      </c>
      <c r="B29" s="65">
        <v>6420</v>
      </c>
      <c r="C29" s="67"/>
    </row>
    <row r="30" spans="1:3" ht="31.5" x14ac:dyDescent="0.2">
      <c r="A30" s="73" t="s">
        <v>71</v>
      </c>
      <c r="B30" s="65">
        <v>6761</v>
      </c>
      <c r="C30" s="67"/>
    </row>
    <row r="31" spans="1:3" ht="21" x14ac:dyDescent="0.2">
      <c r="A31" s="73" t="s">
        <v>72</v>
      </c>
      <c r="B31" s="65">
        <v>3015</v>
      </c>
      <c r="C31" s="67"/>
    </row>
    <row r="32" spans="1:3" ht="21" x14ac:dyDescent="0.2">
      <c r="A32" s="73" t="s">
        <v>73</v>
      </c>
      <c r="B32" s="65">
        <v>3070</v>
      </c>
      <c r="C32" s="67"/>
    </row>
    <row r="33" spans="1:3" ht="21" x14ac:dyDescent="0.2">
      <c r="A33" s="73" t="s">
        <v>74</v>
      </c>
      <c r="B33" s="65">
        <v>1126</v>
      </c>
      <c r="C33" s="67"/>
    </row>
    <row r="34" spans="1:3" x14ac:dyDescent="0.2">
      <c r="A34" s="64" t="s">
        <v>75</v>
      </c>
      <c r="B34" s="65">
        <v>1145</v>
      </c>
      <c r="C34" s="67"/>
    </row>
    <row r="35" spans="1:3" x14ac:dyDescent="0.2">
      <c r="A35" s="64" t="s">
        <v>76</v>
      </c>
      <c r="B35" s="65">
        <v>557</v>
      </c>
      <c r="C35" s="67"/>
    </row>
    <row r="36" spans="1:3" x14ac:dyDescent="0.2">
      <c r="A36" s="73" t="s">
        <v>46</v>
      </c>
      <c r="B36" s="65">
        <v>3866</v>
      </c>
      <c r="C36" s="67"/>
    </row>
    <row r="37" spans="1:3" x14ac:dyDescent="0.2">
      <c r="A37" s="77" t="s">
        <v>111</v>
      </c>
      <c r="B37" s="65">
        <v>7694</v>
      </c>
      <c r="C37" s="67"/>
    </row>
    <row r="38" spans="1:3" x14ac:dyDescent="0.2">
      <c r="A38" s="73" t="s">
        <v>77</v>
      </c>
      <c r="C38" s="67"/>
    </row>
    <row r="39" spans="1:3" x14ac:dyDescent="0.2">
      <c r="A39" s="73" t="s">
        <v>78</v>
      </c>
      <c r="B39" s="65">
        <v>15285</v>
      </c>
      <c r="C39" s="67"/>
    </row>
    <row r="40" spans="1:3" x14ac:dyDescent="0.2">
      <c r="A40" s="73" t="s">
        <v>79</v>
      </c>
      <c r="B40" s="65">
        <v>8529</v>
      </c>
      <c r="C40" s="67"/>
    </row>
    <row r="41" spans="1:3" x14ac:dyDescent="0.2">
      <c r="A41" s="73" t="s">
        <v>47</v>
      </c>
      <c r="B41" s="65">
        <v>1080</v>
      </c>
      <c r="C41" s="67"/>
    </row>
    <row r="42" spans="1:3" x14ac:dyDescent="0.2">
      <c r="A42" s="73" t="s">
        <v>80</v>
      </c>
      <c r="B42" s="65">
        <v>2047</v>
      </c>
      <c r="C42" s="67"/>
    </row>
    <row r="43" spans="1:3" ht="21" x14ac:dyDescent="0.2">
      <c r="A43" s="73" t="s">
        <v>3</v>
      </c>
      <c r="B43" s="65">
        <v>91</v>
      </c>
      <c r="C43" s="67"/>
    </row>
    <row r="44" spans="1:3" x14ac:dyDescent="0.2">
      <c r="A44" s="73" t="s">
        <v>81</v>
      </c>
      <c r="B44" s="65">
        <v>739</v>
      </c>
      <c r="C44" s="67"/>
    </row>
    <row r="45" spans="1:3" x14ac:dyDescent="0.2">
      <c r="A45" s="78" t="s">
        <v>82</v>
      </c>
      <c r="B45" s="65">
        <v>739</v>
      </c>
      <c r="C45" s="67"/>
    </row>
    <row r="46" spans="1:3" x14ac:dyDescent="0.2">
      <c r="A46" s="64" t="s">
        <v>83</v>
      </c>
      <c r="C46" s="67"/>
    </row>
    <row r="47" spans="1:3" x14ac:dyDescent="0.2">
      <c r="A47" s="64" t="s">
        <v>84</v>
      </c>
      <c r="B47" s="65">
        <v>3412</v>
      </c>
      <c r="C47" s="67"/>
    </row>
    <row r="48" spans="1:3" x14ac:dyDescent="0.2">
      <c r="A48" s="73" t="s">
        <v>54</v>
      </c>
      <c r="B48" s="65">
        <v>3850</v>
      </c>
      <c r="C48" s="67"/>
    </row>
    <row r="49" spans="1:3" ht="21" x14ac:dyDescent="0.2">
      <c r="A49" s="73" t="s">
        <v>125</v>
      </c>
      <c r="B49" s="65">
        <v>1000</v>
      </c>
      <c r="C49" s="67"/>
    </row>
    <row r="50" spans="1:3" ht="31.5" x14ac:dyDescent="0.2">
      <c r="A50" s="73" t="s">
        <v>85</v>
      </c>
      <c r="B50" s="65">
        <v>2552</v>
      </c>
      <c r="C50" s="67"/>
    </row>
    <row r="51" spans="1:3" ht="21" x14ac:dyDescent="0.2">
      <c r="A51" s="73" t="s">
        <v>86</v>
      </c>
      <c r="B51" s="65">
        <v>665</v>
      </c>
      <c r="C51" s="67"/>
    </row>
    <row r="52" spans="1:3" ht="21" x14ac:dyDescent="0.2">
      <c r="A52" s="73" t="s">
        <v>87</v>
      </c>
      <c r="B52" s="65">
        <v>842</v>
      </c>
      <c r="C52" s="67"/>
    </row>
    <row r="53" spans="1:3" ht="21" x14ac:dyDescent="0.2">
      <c r="A53" s="77" t="s">
        <v>88</v>
      </c>
      <c r="B53" s="65">
        <v>1092</v>
      </c>
      <c r="C53" s="67"/>
    </row>
    <row r="54" spans="1:3" ht="21" x14ac:dyDescent="0.2">
      <c r="A54" s="73" t="s">
        <v>89</v>
      </c>
      <c r="B54" s="65">
        <v>387</v>
      </c>
      <c r="C54" s="67"/>
    </row>
    <row r="55" spans="1:3" ht="21" x14ac:dyDescent="0.2">
      <c r="A55" s="73" t="s">
        <v>90</v>
      </c>
      <c r="B55" s="65">
        <v>387</v>
      </c>
      <c r="C55" s="67"/>
    </row>
    <row r="56" spans="1:3" ht="21" x14ac:dyDescent="0.2">
      <c r="A56" s="73" t="s">
        <v>91</v>
      </c>
      <c r="B56" s="65">
        <v>837</v>
      </c>
      <c r="C56" s="67"/>
    </row>
    <row r="57" spans="1:3" ht="21" x14ac:dyDescent="0.2">
      <c r="A57" s="77" t="s">
        <v>109</v>
      </c>
      <c r="B57" s="65">
        <v>436</v>
      </c>
      <c r="C57" s="67"/>
    </row>
    <row r="58" spans="1:3" ht="21" x14ac:dyDescent="0.2">
      <c r="A58" s="73" t="s">
        <v>92</v>
      </c>
      <c r="B58" s="65">
        <v>3268</v>
      </c>
      <c r="C58" s="67"/>
    </row>
    <row r="59" spans="1:3" ht="21" x14ac:dyDescent="0.2">
      <c r="A59" s="73" t="s">
        <v>93</v>
      </c>
      <c r="B59" s="65">
        <v>3268</v>
      </c>
      <c r="C59" s="74"/>
    </row>
    <row r="60" spans="1:3" ht="21" x14ac:dyDescent="0.2">
      <c r="A60" s="73" t="s">
        <v>94</v>
      </c>
      <c r="B60" s="65">
        <v>3268</v>
      </c>
      <c r="C60" s="74"/>
    </row>
    <row r="61" spans="1:3" ht="21" x14ac:dyDescent="0.2">
      <c r="A61" s="73" t="s">
        <v>95</v>
      </c>
      <c r="B61" s="65">
        <v>837</v>
      </c>
      <c r="C61" s="74"/>
    </row>
    <row r="62" spans="1:3" ht="21" x14ac:dyDescent="0.2">
      <c r="A62" s="73" t="s">
        <v>96</v>
      </c>
      <c r="B62" s="65">
        <v>837</v>
      </c>
      <c r="C62" s="74"/>
    </row>
    <row r="63" spans="1:3" ht="21" x14ac:dyDescent="0.2">
      <c r="A63" s="73" t="s">
        <v>97</v>
      </c>
      <c r="B63" s="65">
        <v>837</v>
      </c>
      <c r="C63" s="74"/>
    </row>
    <row r="64" spans="1:3" x14ac:dyDescent="0.2">
      <c r="A64" s="73" t="s">
        <v>98</v>
      </c>
      <c r="C64" s="74"/>
    </row>
    <row r="65" spans="1:3" ht="21" x14ac:dyDescent="0.2">
      <c r="A65" s="77" t="s">
        <v>99</v>
      </c>
      <c r="B65" s="65">
        <v>14999</v>
      </c>
      <c r="C65" s="74"/>
    </row>
    <row r="66" spans="1:3" ht="21" x14ac:dyDescent="0.2">
      <c r="A66" s="77" t="s">
        <v>100</v>
      </c>
      <c r="B66" s="65">
        <v>17847</v>
      </c>
      <c r="C66" s="74"/>
    </row>
    <row r="67" spans="1:3" ht="21" x14ac:dyDescent="0.2">
      <c r="A67" s="77" t="s">
        <v>121</v>
      </c>
      <c r="B67" s="65">
        <v>5101</v>
      </c>
      <c r="C67" s="74"/>
    </row>
    <row r="68" spans="1:3" x14ac:dyDescent="0.2">
      <c r="A68" s="73" t="s">
        <v>101</v>
      </c>
      <c r="B68" s="65">
        <v>165</v>
      </c>
      <c r="C68" s="74"/>
    </row>
    <row r="69" spans="1:3" x14ac:dyDescent="0.2">
      <c r="A69" s="73" t="s">
        <v>102</v>
      </c>
      <c r="B69" s="65">
        <v>512</v>
      </c>
      <c r="C69" s="74"/>
    </row>
    <row r="70" spans="1:3" x14ac:dyDescent="0.2">
      <c r="A70" s="64" t="s">
        <v>103</v>
      </c>
      <c r="B70" s="65">
        <v>682</v>
      </c>
      <c r="C70" s="74"/>
    </row>
    <row r="71" spans="1:3" x14ac:dyDescent="0.2">
      <c r="A71" s="73" t="s">
        <v>122</v>
      </c>
      <c r="C71" s="74"/>
    </row>
    <row r="72" spans="1:3" x14ac:dyDescent="0.2">
      <c r="A72" s="65" t="s">
        <v>17</v>
      </c>
      <c r="B72" s="65">
        <v>1395</v>
      </c>
    </row>
    <row r="73" spans="1:3" x14ac:dyDescent="0.2">
      <c r="A73" s="79" t="s">
        <v>123</v>
      </c>
      <c r="B73" s="65">
        <v>569</v>
      </c>
    </row>
    <row r="74" spans="1:3" x14ac:dyDescent="0.2">
      <c r="A74" s="79" t="s">
        <v>124</v>
      </c>
      <c r="B74" s="65">
        <v>938</v>
      </c>
    </row>
    <row r="75" spans="1:3" x14ac:dyDescent="0.2">
      <c r="A75" s="65" t="s">
        <v>48</v>
      </c>
      <c r="B75" s="65">
        <v>150</v>
      </c>
    </row>
    <row r="76" spans="1:3" x14ac:dyDescent="0.2">
      <c r="A76" s="65" t="s">
        <v>104</v>
      </c>
      <c r="B76" s="65">
        <v>550</v>
      </c>
    </row>
    <row r="77" spans="1:3" x14ac:dyDescent="0.2">
      <c r="A77" s="65" t="s">
        <v>105</v>
      </c>
    </row>
    <row r="78" spans="1:3" x14ac:dyDescent="0.2">
      <c r="A78" s="65" t="s">
        <v>106</v>
      </c>
      <c r="B78" s="65">
        <v>2616</v>
      </c>
    </row>
    <row r="79" spans="1:3" x14ac:dyDescent="0.2">
      <c r="A79" s="65" t="s">
        <v>53</v>
      </c>
      <c r="B79" s="65">
        <v>637</v>
      </c>
      <c r="C79" s="62"/>
    </row>
    <row r="80" spans="1:3" x14ac:dyDescent="0.2">
      <c r="A80" s="79" t="s">
        <v>112</v>
      </c>
      <c r="B80" s="65">
        <v>5675</v>
      </c>
      <c r="C80" s="63"/>
    </row>
    <row r="81" spans="1:2" x14ac:dyDescent="0.2">
      <c r="A81" s="79" t="s">
        <v>113</v>
      </c>
      <c r="B81" s="65">
        <v>4205</v>
      </c>
    </row>
    <row r="82" spans="1:2" x14ac:dyDescent="0.2">
      <c r="A82" s="79" t="s">
        <v>114</v>
      </c>
      <c r="B82" s="65">
        <v>4639</v>
      </c>
    </row>
    <row r="83" spans="1:2" x14ac:dyDescent="0.2">
      <c r="A83" s="79" t="s">
        <v>115</v>
      </c>
      <c r="B83" s="65">
        <v>3219</v>
      </c>
    </row>
    <row r="84" spans="1:2" x14ac:dyDescent="0.2">
      <c r="A84" s="65" t="s">
        <v>107</v>
      </c>
      <c r="B84" s="65">
        <v>745</v>
      </c>
    </row>
    <row r="85" spans="1:2" x14ac:dyDescent="0.2">
      <c r="A85" s="65" t="s">
        <v>116</v>
      </c>
      <c r="B85" s="65">
        <v>625</v>
      </c>
    </row>
  </sheetData>
  <sheetProtection password="8B0D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45e</vt:lpstr>
      <vt:lpstr>Rates</vt:lpstr>
      <vt:lpstr>'45e'!Print_Area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Poulson</dc:creator>
  <cp:lastModifiedBy>PYB</cp:lastModifiedBy>
  <cp:lastPrinted>2013-09-05T08:17:43Z</cp:lastPrinted>
  <dcterms:created xsi:type="dcterms:W3CDTF">2011-08-25T10:51:22Z</dcterms:created>
  <dcterms:modified xsi:type="dcterms:W3CDTF">2015-02-11T13:27:37Z</dcterms:modified>
</cp:coreProperties>
</file>